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35" windowHeight="10620" activeTab="0"/>
  </bookViews>
  <sheets>
    <sheet name="SP_118" sheetId="1" r:id="rId1"/>
  </sheets>
  <externalReferences>
    <externalReference r:id="rId4"/>
  </externalReferences>
  <definedNames>
    <definedName name="_xlnm.Print_Area" localSheetId="0">'SP_118'!$A$1:$E$164</definedName>
  </definedNames>
  <calcPr fullCalcOnLoad="1"/>
</workbook>
</file>

<file path=xl/sharedStrings.xml><?xml version="1.0" encoding="utf-8"?>
<sst xmlns="http://schemas.openxmlformats.org/spreadsheetml/2006/main" count="166" uniqueCount="157">
  <si>
    <t>STATO PATRIMONIALE ATTIVO</t>
  </si>
  <si>
    <t>Importi:Euro</t>
  </si>
  <si>
    <t>SCHEMA DI BILANCIO ex D.Lgs 118/2011</t>
  </si>
  <si>
    <t>variazione 2013/2012</t>
  </si>
  <si>
    <t>Importo</t>
  </si>
  <si>
    <t>%</t>
  </si>
  <si>
    <t>A) IMMOBILIZZAZIONI</t>
  </si>
  <si>
    <t>A.I) Immobilizzazioni immateriali</t>
  </si>
  <si>
    <t>A.I.1) Costi d'impianto e di ampliamento</t>
  </si>
  <si>
    <t>A.I.2) Costi di ricerca e sviluppo</t>
  </si>
  <si>
    <t>A.I.3) Diritti di brevetto e di utilizzazione delle opere dell'ingegno</t>
  </si>
  <si>
    <t>A.I.4) Immobilizzazioni immateriali in corso e acconti</t>
  </si>
  <si>
    <t>A.I.5) Altre immobilizzazioni immateriali</t>
  </si>
  <si>
    <t>A.II) Immobilizzazioni materiali</t>
  </si>
  <si>
    <t>A.II.1) Terreni</t>
  </si>
  <si>
    <t>A.II.1.a) Terreni disponibili</t>
  </si>
  <si>
    <t>A.II.1.b) Terreni indisponibili</t>
  </si>
  <si>
    <t>A.II.2) Fabbricati</t>
  </si>
  <si>
    <t>A.II.2.a) Fabbricati non strumentali (disponibili)</t>
  </si>
  <si>
    <t>A.II.2.b) Fabbricati strumentali (indisponibili)</t>
  </si>
  <si>
    <t xml:space="preserve">A.II.3) Impianti e macchinari  </t>
  </si>
  <si>
    <t>A.II.4)  Attrezzature san. e scientifiche</t>
  </si>
  <si>
    <t>A.II.5) Mobili e arredi</t>
  </si>
  <si>
    <t>A.II.6) Automezzi</t>
  </si>
  <si>
    <t>A.II.7) Oggetti d'arte</t>
  </si>
  <si>
    <t>A.II.8) Altre immobilizzazioni materiali</t>
  </si>
  <si>
    <t>A.II.9) Immobilizzazioni materiali in corso e acconti</t>
  </si>
  <si>
    <t>A.III) Immob. finanz. (con separata indicazione, per ciascuna voce dei crediti, degli importi esigibili entro l'es.o successivo)</t>
  </si>
  <si>
    <t>A.III.1) Crediti finanziari</t>
  </si>
  <si>
    <t>A.III.1.a) Crediti finanziari v/Stato</t>
  </si>
  <si>
    <t>A.III.1.b) Crediti finanziari v/Reg.</t>
  </si>
  <si>
    <t>\</t>
  </si>
  <si>
    <t>A.III.1.d) Crediti finanziari v/altri</t>
  </si>
  <si>
    <t>A.III.2) Titoli</t>
  </si>
  <si>
    <t>A.III.2.a) Partecipazioni</t>
  </si>
  <si>
    <t>A.III.2.b) Altri titoli</t>
  </si>
  <si>
    <t>Totale A)</t>
  </si>
  <si>
    <t>B) ATTIVO CIRCOLANTE</t>
  </si>
  <si>
    <t>B.I) Rimanenze</t>
  </si>
  <si>
    <t>B.I.1) Rimanenze beni sanitari</t>
  </si>
  <si>
    <t>B.I.2) Rimanenze beni non sanitari</t>
  </si>
  <si>
    <t>B.I.3) Acconti per acquisti beni sanitari</t>
  </si>
  <si>
    <t>B.I.4) Acconti per acquisti beni non sanitari</t>
  </si>
  <si>
    <t>B.II) Crediti</t>
  </si>
  <si>
    <t>B.II.1) Crediti v/Stato</t>
  </si>
  <si>
    <t>B.II.1.a) Crediti v/Stato - parte corrente</t>
  </si>
  <si>
    <t>B.II.1.a.1) Crediti v/Stato per spesa corrente e acconti</t>
  </si>
  <si>
    <t>B.II.1.a.2) Crediti v/Stato - altro</t>
  </si>
  <si>
    <t>B.II.1.b) Crediti v/Stato - investimenti</t>
  </si>
  <si>
    <t>B.II.1.c) Crediti v/Stato - per ricerca</t>
  </si>
  <si>
    <t>B.II.1.c.1) Crediti v/Ministero della Salute per ricerca corrente</t>
  </si>
  <si>
    <t>B.II.1.c.2) Crediti v/Ministero della Salute per ricerca finalizzata</t>
  </si>
  <si>
    <t xml:space="preserve">B.II.1.c.3) Crediti v/Stato per ricerca - altre Amministrazioni centrali </t>
  </si>
  <si>
    <t>B.II.1.c.4) Crediti v/Stato - investimenti per ricerca</t>
  </si>
  <si>
    <t>B.II.1.d) Crediti v/prefetture</t>
  </si>
  <si>
    <t>B.II.2) Crediti v/Reg. o Prov. auton.</t>
  </si>
  <si>
    <t>B.II.2.a) Crediti v/Reg. o Prov. auton. - parte corrente</t>
  </si>
  <si>
    <t>B.II.2.a.1) Crediti v/Reg. o Prov. auton. per spesa corrente</t>
  </si>
  <si>
    <t xml:space="preserve">B.II.2.a.1.a)  Crediti v/Reg. o Prov. auton. per finanz. sanitario ordinario corrente </t>
  </si>
  <si>
    <t>B.II.2.a.1.b)  Crediti v/Reg. o Prov. auton. per finanz. sanitario aggiuntivo corrente LEA</t>
  </si>
  <si>
    <t>B.II.2.a.1.c)  Crediti v/Reg. o Prov. auton. per finanz. sanitario aggiuntivo corrente extra LEA</t>
  </si>
  <si>
    <t>B.II.2.a.1.d)  Crediti v/Reg. o Prov. auton. per spesa corrente - altro</t>
  </si>
  <si>
    <t>B.II.2.a.2) Crediti v/Reg. o Prov. auton. per ricerca</t>
  </si>
  <si>
    <t>B.II.2.b) Crediti v/Reg. o Prov. auton. - patrimonio netto</t>
  </si>
  <si>
    <t>B.II.2.b.1) Crediti v/Reg. o Prov. auton. per finanz. per investimenti</t>
  </si>
  <si>
    <t>B.II.2.b.2) Crediti v/Reg. o Prov. auton. per incremento fondo di dotazione</t>
  </si>
  <si>
    <t>B.II.2.b.3) Crediti v/Reg. o Prov. auton. per ripiano perdite</t>
  </si>
  <si>
    <t>B.II.2.b.4) Crediti v/Reg. o Prov. auton. per ricostituzione risorse da investimenti es. prec.</t>
  </si>
  <si>
    <t>B.II.3) Crediti v/Comuni</t>
  </si>
  <si>
    <t>B.II.4) Crediti v/az. san. pub. e acconto quota FSR da distribuire</t>
  </si>
  <si>
    <t>B.II.4.a) Crediti v/az. san. pub. della Reg.</t>
  </si>
  <si>
    <t>B.II.4.b) Crediti v/az. san. pub. fuori Reg.</t>
  </si>
  <si>
    <t>B.II.5) Crediti v/società partecipate e/o enti dipendenti della Reg.</t>
  </si>
  <si>
    <t>B.II.6) Crediti v/Erario</t>
  </si>
  <si>
    <t>B.II.7) Crediti v/altri</t>
  </si>
  <si>
    <t>B.III) Attività finanziarie che non costituiscono immobilizzazioni</t>
  </si>
  <si>
    <t>B.III.1) Partecipazioni che non costituiscono immobilizzazioni</t>
  </si>
  <si>
    <t>B.III.2) Altri titoli che non costituiscono immobilizzazioni</t>
  </si>
  <si>
    <t>B.IV) Disponibilità liquide</t>
  </si>
  <si>
    <t>B.IV.1) Cassa</t>
  </si>
  <si>
    <t>B.IV.2) Istituto Tesoriere</t>
  </si>
  <si>
    <t>B.IV.3) Tesoreria Unica</t>
  </si>
  <si>
    <t>B.IV.4) Conto corrente postale</t>
  </si>
  <si>
    <t>Totale B)</t>
  </si>
  <si>
    <t>C) RATEI E RISCONTI ATTIVI</t>
  </si>
  <si>
    <t>C.I) Ratei attivi</t>
  </si>
  <si>
    <t>C.II) Risconti attivi</t>
  </si>
  <si>
    <t>Totale C)</t>
  </si>
  <si>
    <t>TOTALE ATTIVO (A+B+C)</t>
  </si>
  <si>
    <t>D) CONTI D'ORDINE</t>
  </si>
  <si>
    <t>D.1) Canoni di leasing ancora da pagare</t>
  </si>
  <si>
    <t>D.2) Depositi cauzionali</t>
  </si>
  <si>
    <t>D.3) Beni in comodato</t>
  </si>
  <si>
    <t>D.4) Altri conti d'ordine</t>
  </si>
  <si>
    <t>Totale D)</t>
  </si>
  <si>
    <t>STATO PATRIMONIALE PASSIVO</t>
  </si>
  <si>
    <t>A) PATRIMONIO NETTO</t>
  </si>
  <si>
    <t xml:space="preserve">A.I) Fondo di dotazione  </t>
  </si>
  <si>
    <t>A.II) Finanziamenti per investimenti</t>
  </si>
  <si>
    <t>A.II.1) Finanziamenti per beni di prima dotazione</t>
  </si>
  <si>
    <t>A.II.2) Finanziamenti da Stato per investimenti</t>
  </si>
  <si>
    <t>A.II.2.a) Finanziamenti da Stato ex art. 20 Legge 67/88</t>
  </si>
  <si>
    <t>A.II.2.b) Finanziamenti da Stato per ricerca</t>
  </si>
  <si>
    <t>A.II.2.c) Finanziamenti da Stato - altro</t>
  </si>
  <si>
    <t>A.II.3) Finanziamenti da Reg. per investimenti</t>
  </si>
  <si>
    <t>A.II.4) Finanziamenti da altri soggetti pubblici per investimenti</t>
  </si>
  <si>
    <t>A.II.5) Finanziamenti per investimenti da rettifica contributi in conto es.o</t>
  </si>
  <si>
    <t>A.III) Riserve da donazioni e lasciti vincolati ad investimenti</t>
  </si>
  <si>
    <t>A.IV) Altre riserve</t>
  </si>
  <si>
    <t>A.V) Contributi per ripiano perdite</t>
  </si>
  <si>
    <t>A.VI) Utili (perdite) portati a nuovo</t>
  </si>
  <si>
    <t>A.VII) Utile (perdita) dell'es.o</t>
  </si>
  <si>
    <t>B) FONDI PER RISCHI ED ONERI</t>
  </si>
  <si>
    <t>B.1) Fondi per imposte, anche differite</t>
  </si>
  <si>
    <t>B.2) Fondi per rischi</t>
  </si>
  <si>
    <t>B.3) Fondi da distribuire</t>
  </si>
  <si>
    <t>B.4) Quota inutilizzata contributi di parte corrente vincolati</t>
  </si>
  <si>
    <t>B.5) Altri fondi oneri</t>
  </si>
  <si>
    <t>C) TRATTAMENTO FINE RAPPORTO</t>
  </si>
  <si>
    <t>C.1) Premi operosità</t>
  </si>
  <si>
    <t>C.2) TFR personale dipendente</t>
  </si>
  <si>
    <t>D) DEBITI (con separata indicazione, per ciascuna voce, degli importi esigibili oltre l'es.o successivo)</t>
  </si>
  <si>
    <t>D.1) Mutui passivi</t>
  </si>
  <si>
    <t>D.2) Debiti v/Stato</t>
  </si>
  <si>
    <t>D.3) Debiti v/Reg. o Prov. auton.</t>
  </si>
  <si>
    <t>D.4) Debiti v/Comuni</t>
  </si>
  <si>
    <t>D.5) Debiti v/az. san. pub.</t>
  </si>
  <si>
    <t>D.5.a) Debiti v/az. san. pub. della Reg. per spesa corrente e mobilità</t>
  </si>
  <si>
    <t xml:space="preserve">D.5.b) Debiti v/az. san. pub. della Reg. per finanz. sanitario aggiuntivo corrente LEA </t>
  </si>
  <si>
    <t xml:space="preserve">D.5.c) Debiti v/az. san. pub. della Reg. per finanz. sanitario aggiuntivo corrente extra LEA </t>
  </si>
  <si>
    <t>D.5.d) Debiti v/az. san. pub. della Reg. per altre prestazioni</t>
  </si>
  <si>
    <t>D.5.e) Debiti v/az. san. pub. della Reg. per versamenti a patrimonio netto</t>
  </si>
  <si>
    <t>D.5.f) Debiti v/az. san. pub. fuori Reg.</t>
  </si>
  <si>
    <t>D.6) Debiti v/società partecipate e/o enti dipendenti della Reg.</t>
  </si>
  <si>
    <t>D.7) Debiti v/fornitori</t>
  </si>
  <si>
    <t>D.8) Debiti v/Istituto Tesoriere</t>
  </si>
  <si>
    <t>D.9) Debiti tributari</t>
  </si>
  <si>
    <t>D.10) Debiti v/altri finanziatori</t>
  </si>
  <si>
    <t>D.11) Debiti v/istituti previdenziali, assistenziali e sicurezza sociale</t>
  </si>
  <si>
    <t>D.12) Debiti v/altri</t>
  </si>
  <si>
    <t>E) RATEI E RISCONTI PASSIVI</t>
  </si>
  <si>
    <t>E.1) Ratei passivi</t>
  </si>
  <si>
    <t>E.2) Risconti passivi</t>
  </si>
  <si>
    <t>Totale E)</t>
  </si>
  <si>
    <t>TOTALE PASSIVO E PATRIMONIO NETTO (A+B+C+D+E)</t>
  </si>
  <si>
    <t>F) CONTI D'ORDINE</t>
  </si>
  <si>
    <t>F.1) Canoni di leasing ancora da pagare</t>
  </si>
  <si>
    <t>F.2) Depositi cauzionali</t>
  </si>
  <si>
    <t>F.3) Beni in comodato</t>
  </si>
  <si>
    <t>F.4) Altri conti d'ordine</t>
  </si>
  <si>
    <t>Totale F)</t>
  </si>
  <si>
    <t>Controlli</t>
  </si>
  <si>
    <t>Totale Attivo</t>
  </si>
  <si>
    <t>Totale Passivo</t>
  </si>
  <si>
    <t>Controllo = 0</t>
  </si>
  <si>
    <t>Conti d'ordine - Attivo</t>
  </si>
  <si>
    <t>Conti d'ordine - Passivo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</si>
</sst>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 * #,##0_ ;_ * \-#,##0_ ;_ * &quot;-&quot;_ ;_ @_ "/>
    <numFmt numFmtId="166" formatCode="_ * #,##0.00_ ;_ * \-#,##0.00_ ;_ * &quot;-&quot;??_ ;_ @_ "/>
    <numFmt numFmtId="167" formatCode="_ * #,##0_ ;_ * \-#,##0_ ;_ * &quot;-&quot;??_ ;_ @_ "/>
    <numFmt numFmtId="168" formatCode="#,##0_ ;[Red]\-#,##0\ "/>
    <numFmt numFmtId="169" formatCode="_(* #,##0_);_(* \(#,##0\);_(* &quot;-&quot;_);_(@_)"/>
    <numFmt numFmtId="170" formatCode="_-* #,##0_-;\-* #,##0_-;_-* &quot;-&quot;??_-;_-@_-"/>
    <numFmt numFmtId="171" formatCode="_ * #,##0.00_ ;_ * \-#,##0.00_ ;_ * &quot;-&quot;_ ;_ @_ "/>
    <numFmt numFmtId="172" formatCode="#,##0.00_ ;\-#,##0.00\ "/>
    <numFmt numFmtId="173" formatCode="_-* #,##0.0_-;\-* #,##0.0_-;_-* &quot;-&quot;??_-;_-@_-"/>
  </numFmts>
  <fonts count="35"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16"/>
      <name val="Garamond"/>
      <family val="1"/>
    </font>
    <font>
      <sz val="14"/>
      <color indexed="8"/>
      <name val="Garamond"/>
      <family val="1"/>
    </font>
    <font>
      <i/>
      <sz val="14"/>
      <name val="Garamond"/>
      <family val="1"/>
    </font>
    <font>
      <sz val="16"/>
      <color indexed="8"/>
      <name val="Calibri"/>
      <family val="2"/>
    </font>
    <font>
      <b/>
      <sz val="14"/>
      <name val="Garamond"/>
      <family val="1"/>
    </font>
    <font>
      <b/>
      <i/>
      <sz val="14"/>
      <name val="Garamond"/>
      <family val="1"/>
    </font>
    <font>
      <b/>
      <i/>
      <u val="single"/>
      <sz val="16"/>
      <name val="Garamond"/>
      <family val="1"/>
    </font>
    <font>
      <b/>
      <i/>
      <sz val="16"/>
      <color indexed="8"/>
      <name val="Garamond"/>
      <family val="1"/>
    </font>
    <font>
      <b/>
      <sz val="14"/>
      <color indexed="8"/>
      <name val="Garamond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1" applyNumberFormat="0" applyAlignment="0" applyProtection="0"/>
    <xf numFmtId="0" fontId="4" fillId="15" borderId="1" applyNumberFormat="0" applyAlignment="0" applyProtection="0"/>
    <xf numFmtId="0" fontId="5" fillId="0" borderId="2" applyNumberFormat="0" applyFill="0" applyAlignment="0" applyProtection="0"/>
    <xf numFmtId="0" fontId="6" fillId="25" borderId="3" applyNumberFormat="0" applyAlignment="0" applyProtection="0"/>
    <xf numFmtId="0" fontId="6" fillId="25" borderId="3" applyNumberFormat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169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8" fillId="9" borderId="8" applyNumberFormat="0" applyFont="0" applyAlignment="0" applyProtection="0"/>
    <xf numFmtId="0" fontId="0" fillId="9" borderId="8" applyNumberFormat="0" applyFont="0" applyAlignment="0" applyProtection="0"/>
    <xf numFmtId="0" fontId="17" fillId="15" borderId="9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17" fillId="0" borderId="14" applyNumberFormat="0" applyFill="0" applyAlignment="0" applyProtection="0"/>
    <xf numFmtId="0" fontId="3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6" fillId="0" borderId="15" xfId="0" applyFont="1" applyBorder="1" applyAlignment="1">
      <alignment horizontal="center" vertical="center"/>
    </xf>
    <xf numFmtId="41" fontId="27" fillId="0" borderId="16" xfId="79" applyNumberFormat="1" applyFont="1" applyBorder="1" applyAlignment="1">
      <alignment/>
    </xf>
    <xf numFmtId="41" fontId="27" fillId="0" borderId="17" xfId="79" applyNumberFormat="1" applyFont="1" applyBorder="1" applyAlignment="1">
      <alignment/>
    </xf>
    <xf numFmtId="0" fontId="29" fillId="0" borderId="0" xfId="0" applyFont="1" applyBorder="1" applyAlignment="1">
      <alignment/>
    </xf>
    <xf numFmtId="0" fontId="31" fillId="8" borderId="18" xfId="89" applyFont="1" applyFill="1" applyBorder="1" applyAlignment="1">
      <alignment horizontal="center" vertical="center"/>
      <protection/>
    </xf>
    <xf numFmtId="9" fontId="31" fillId="8" borderId="18" xfId="94" applyFont="1" applyFill="1" applyBorder="1" applyAlignment="1">
      <alignment horizontal="center" vertical="center"/>
    </xf>
    <xf numFmtId="169" fontId="26" fillId="8" borderId="15" xfId="69" applyFont="1" applyFill="1" applyBorder="1" applyAlignment="1">
      <alignment vertical="center"/>
    </xf>
    <xf numFmtId="41" fontId="27" fillId="0" borderId="18" xfId="79" applyNumberFormat="1" applyFont="1" applyBorder="1" applyAlignment="1">
      <alignment/>
    </xf>
    <xf numFmtId="41" fontId="27" fillId="0" borderId="17" xfId="79" applyNumberFormat="1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9" xfId="0" applyFont="1" applyBorder="1" applyAlignment="1">
      <alignment/>
    </xf>
    <xf numFmtId="0" fontId="29" fillId="0" borderId="0" xfId="87" applyFont="1" applyBorder="1">
      <alignment/>
      <protection/>
    </xf>
    <xf numFmtId="169" fontId="26" fillId="8" borderId="15" xfId="69" applyFont="1" applyFill="1" applyBorder="1" applyAlignment="1">
      <alignment vertical="center"/>
    </xf>
    <xf numFmtId="167" fontId="30" fillId="0" borderId="18" xfId="82" applyNumberFormat="1" applyFont="1" applyFill="1" applyBorder="1" applyAlignment="1" applyProtection="1">
      <alignment horizontal="center" vertical="center" wrapText="1"/>
      <protection/>
    </xf>
    <xf numFmtId="167" fontId="30" fillId="0" borderId="16" xfId="82" applyNumberFormat="1" applyFont="1" applyFill="1" applyBorder="1" applyAlignment="1" applyProtection="1">
      <alignment horizontal="center" vertical="center" wrapText="1"/>
      <protection/>
    </xf>
    <xf numFmtId="165" fontId="30" fillId="8" borderId="20" xfId="81" applyNumberFormat="1" applyFont="1" applyFill="1" applyBorder="1" applyAlignment="1">
      <alignment vertical="center"/>
    </xf>
    <xf numFmtId="9" fontId="30" fillId="8" borderId="21" xfId="94" applyFont="1" applyFill="1" applyBorder="1" applyAlignment="1">
      <alignment horizontal="center" vertical="center"/>
    </xf>
    <xf numFmtId="49" fontId="26" fillId="8" borderId="15" xfId="69" applyNumberFormat="1" applyFont="1" applyFill="1" applyBorder="1" applyAlignment="1">
      <alignment vertical="center"/>
    </xf>
    <xf numFmtId="9" fontId="30" fillId="0" borderId="17" xfId="94" applyFont="1" applyFill="1" applyBorder="1" applyAlignment="1" applyProtection="1">
      <alignment horizontal="center" vertical="center" wrapText="1"/>
      <protection/>
    </xf>
    <xf numFmtId="0" fontId="26" fillId="8" borderId="15" xfId="88" applyFont="1" applyFill="1" applyBorder="1" applyAlignment="1">
      <alignment vertical="center"/>
      <protection/>
    </xf>
    <xf numFmtId="169" fontId="26" fillId="8" borderId="15" xfId="69" applyFont="1" applyFill="1" applyBorder="1" applyAlignment="1">
      <alignment vertical="center" wrapText="1"/>
    </xf>
    <xf numFmtId="169" fontId="26" fillId="20" borderId="15" xfId="69" applyFont="1" applyFill="1" applyBorder="1" applyAlignment="1">
      <alignment vertical="center"/>
    </xf>
    <xf numFmtId="167" fontId="30" fillId="20" borderId="18" xfId="82" applyNumberFormat="1" applyFont="1" applyFill="1" applyBorder="1" applyAlignment="1" applyProtection="1">
      <alignment horizontal="center" vertical="center" wrapText="1"/>
      <protection/>
    </xf>
    <xf numFmtId="167" fontId="30" fillId="20" borderId="16" xfId="82" applyNumberFormat="1" applyFont="1" applyFill="1" applyBorder="1" applyAlignment="1" applyProtection="1">
      <alignment horizontal="center" vertical="center" wrapText="1"/>
      <protection/>
    </xf>
    <xf numFmtId="9" fontId="30" fillId="20" borderId="17" xfId="94" applyFont="1" applyFill="1" applyBorder="1" applyAlignment="1" applyProtection="1">
      <alignment horizontal="center" vertical="center" wrapText="1"/>
      <protection/>
    </xf>
    <xf numFmtId="169" fontId="26" fillId="8" borderId="15" xfId="69" applyFont="1" applyFill="1" applyBorder="1" applyAlignment="1">
      <alignment vertical="center"/>
    </xf>
    <xf numFmtId="0" fontId="26" fillId="8" borderId="15" xfId="88" applyFont="1" applyFill="1" applyBorder="1" applyAlignment="1">
      <alignment vertical="center"/>
      <protection/>
    </xf>
    <xf numFmtId="49" fontId="26" fillId="8" borderId="15" xfId="69" applyNumberFormat="1" applyFont="1" applyFill="1" applyBorder="1" applyAlignment="1">
      <alignment vertical="center"/>
    </xf>
    <xf numFmtId="49" fontId="26" fillId="8" borderId="15" xfId="69" applyNumberFormat="1" applyFont="1" applyFill="1" applyBorder="1" applyAlignment="1">
      <alignment vertical="center"/>
    </xf>
    <xf numFmtId="49" fontId="26" fillId="0" borderId="15" xfId="69" applyNumberFormat="1" applyFont="1" applyFill="1" applyBorder="1" applyAlignment="1">
      <alignment vertical="center"/>
    </xf>
    <xf numFmtId="0" fontId="32" fillId="19" borderId="15" xfId="88" applyFont="1" applyFill="1" applyBorder="1" applyAlignment="1">
      <alignment vertical="center"/>
      <protection/>
    </xf>
    <xf numFmtId="167" fontId="30" fillId="19" borderId="18" xfId="82" applyNumberFormat="1" applyFont="1" applyFill="1" applyBorder="1" applyAlignment="1" applyProtection="1">
      <alignment horizontal="center" vertical="center" wrapText="1"/>
      <protection/>
    </xf>
    <xf numFmtId="167" fontId="30" fillId="19" borderId="16" xfId="82" applyNumberFormat="1" applyFont="1" applyFill="1" applyBorder="1" applyAlignment="1" applyProtection="1">
      <alignment horizontal="center" vertical="center" wrapText="1"/>
      <protection/>
    </xf>
    <xf numFmtId="9" fontId="30" fillId="19" borderId="17" xfId="94" applyFont="1" applyFill="1" applyBorder="1" applyAlignment="1" applyProtection="1">
      <alignment horizontal="center" vertical="center" wrapText="1"/>
      <protection/>
    </xf>
    <xf numFmtId="9" fontId="27" fillId="0" borderId="17" xfId="94" applyFont="1" applyBorder="1" applyAlignment="1">
      <alignment/>
    </xf>
    <xf numFmtId="49" fontId="26" fillId="0" borderId="15" xfId="69" applyNumberFormat="1" applyFont="1" applyFill="1" applyBorder="1" applyAlignment="1">
      <alignment vertical="center"/>
    </xf>
    <xf numFmtId="49" fontId="26" fillId="20" borderId="15" xfId="69" applyNumberFormat="1" applyFont="1" applyFill="1" applyBorder="1" applyAlignment="1">
      <alignment vertical="center"/>
    </xf>
    <xf numFmtId="49" fontId="26" fillId="8" borderId="15" xfId="88" applyNumberFormat="1" applyFont="1" applyFill="1" applyBorder="1" applyAlignment="1">
      <alignment vertical="center"/>
      <protection/>
    </xf>
    <xf numFmtId="49" fontId="26" fillId="8" borderId="15" xfId="69" applyNumberFormat="1" applyFont="1" applyFill="1" applyBorder="1" applyAlignment="1">
      <alignment horizontal="left" vertical="center"/>
    </xf>
    <xf numFmtId="49" fontId="26" fillId="8" borderId="15" xfId="69" applyNumberFormat="1" applyFont="1" applyFill="1" applyBorder="1" applyAlignment="1">
      <alignment horizontal="left" vertical="center"/>
    </xf>
    <xf numFmtId="49" fontId="26" fillId="8" borderId="15" xfId="88" applyNumberFormat="1" applyFont="1" applyFill="1" applyBorder="1" applyAlignment="1">
      <alignment horizontal="left" vertical="center" wrapText="1"/>
      <protection/>
    </xf>
    <xf numFmtId="49" fontId="26" fillId="0" borderId="15" xfId="69" applyNumberFormat="1" applyFont="1" applyFill="1" applyBorder="1" applyAlignment="1">
      <alignment horizontal="left" vertical="center"/>
    </xf>
    <xf numFmtId="49" fontId="26" fillId="8" borderId="15" xfId="69" applyNumberFormat="1" applyFont="1" applyFill="1" applyBorder="1" applyAlignment="1">
      <alignment horizontal="left" vertical="center"/>
    </xf>
    <xf numFmtId="0" fontId="32" fillId="19" borderId="15" xfId="88" applyFont="1" applyFill="1" applyBorder="1" applyAlignment="1">
      <alignment horizontal="left" vertical="center"/>
      <protection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9" fontId="27" fillId="0" borderId="0" xfId="94" applyFont="1" applyAlignment="1">
      <alignment/>
    </xf>
    <xf numFmtId="0" fontId="29" fillId="0" borderId="0" xfId="0" applyFont="1" applyAlignment="1">
      <alignment/>
    </xf>
    <xf numFmtId="0" fontId="33" fillId="4" borderId="22" xfId="0" applyFont="1" applyFill="1" applyBorder="1" applyAlignment="1">
      <alignment horizontal="center"/>
    </xf>
    <xf numFmtId="0" fontId="34" fillId="4" borderId="22" xfId="0" applyFont="1" applyFill="1" applyBorder="1" applyAlignment="1">
      <alignment horizontal="center"/>
    </xf>
    <xf numFmtId="0" fontId="33" fillId="0" borderId="0" xfId="90" applyFont="1" applyFill="1">
      <alignment/>
      <protection/>
    </xf>
    <xf numFmtId="168" fontId="34" fillId="0" borderId="0" xfId="0" applyNumberFormat="1" applyFont="1" applyAlignment="1">
      <alignment/>
    </xf>
    <xf numFmtId="9" fontId="27" fillId="0" borderId="0" xfId="94" applyFont="1" applyBorder="1" applyAlignment="1">
      <alignment/>
    </xf>
    <xf numFmtId="0" fontId="33" fillId="0" borderId="15" xfId="0" applyFont="1" applyBorder="1" applyAlignment="1">
      <alignment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30" fillId="15" borderId="23" xfId="79" applyNumberFormat="1" applyFont="1" applyFill="1" applyBorder="1" applyAlignment="1">
      <alignment horizontal="center" vertical="center"/>
    </xf>
    <xf numFmtId="0" fontId="30" fillId="15" borderId="24" xfId="79" applyNumberFormat="1" applyFont="1" applyFill="1" applyBorder="1" applyAlignment="1">
      <alignment horizontal="center" vertical="center"/>
    </xf>
    <xf numFmtId="165" fontId="30" fillId="0" borderId="15" xfId="81" applyNumberFormat="1" applyFont="1" applyFill="1" applyBorder="1" applyAlignment="1">
      <alignment horizontal="center" vertical="center"/>
    </xf>
    <xf numFmtId="165" fontId="31" fillId="0" borderId="17" xfId="81" applyNumberFormat="1" applyFont="1" applyFill="1" applyBorder="1" applyAlignment="1">
      <alignment horizontal="center" vertical="center"/>
    </xf>
    <xf numFmtId="0" fontId="28" fillId="8" borderId="15" xfId="89" applyFont="1" applyFill="1" applyBorder="1" applyAlignment="1">
      <alignment horizontal="center" vertical="center"/>
      <protection/>
    </xf>
    <xf numFmtId="0" fontId="28" fillId="8" borderId="17" xfId="89" applyFont="1" applyFill="1" applyBorder="1" applyAlignment="1">
      <alignment horizontal="center" vertical="center"/>
      <protection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Comma [0]_Marilù (v.0.5)" xfId="69"/>
    <cellStyle name="Comma 2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Migliaia [0]_Asl 6_Raccordo MONISANIT al 31 dicembre 2007 (v. FINALE del 30.05.2008) 2" xfId="81"/>
    <cellStyle name="Migliaia_Mattone CE_Budget 2008 (v. 0.5 del 12.02.2008)" xfId="82"/>
    <cellStyle name="Neutral" xfId="83"/>
    <cellStyle name="Neutrale" xfId="84"/>
    <cellStyle name="Normal 2" xfId="85"/>
    <cellStyle name="Normal_Sheet1" xfId="86"/>
    <cellStyle name="Normale_118" xfId="87"/>
    <cellStyle name="Normale_Asl 6_Raccordo MONISANIT al 31 dicembre 2007 (v. FINALE del 30.05.2008)" xfId="88"/>
    <cellStyle name="Normale_Asl 6_Raccordo MONISANIT al 31 dicembre 2007 (v. FINALE del 30.05.2008) 2" xfId="89"/>
    <cellStyle name="Normale_RE_Riclassificato grafici" xfId="90"/>
    <cellStyle name="Nota" xfId="91"/>
    <cellStyle name="Note" xfId="92"/>
    <cellStyle name="Output" xfId="93"/>
    <cellStyle name="Percent" xfId="94"/>
    <cellStyle name="Testo avviso" xfId="95"/>
    <cellStyle name="Testo descrittivo" xfId="96"/>
    <cellStyle name="Title" xfId="97"/>
    <cellStyle name="Titolo" xfId="98"/>
    <cellStyle name="Titolo 1" xfId="99"/>
    <cellStyle name="Titolo 2" xfId="100"/>
    <cellStyle name="Titolo 3" xfId="101"/>
    <cellStyle name="Titolo 4" xfId="102"/>
    <cellStyle name="Titolo_Asl 6_Analisi al 31 dicembre 2008 (v. FINALE_A3 del 26.01.2009)" xfId="103"/>
    <cellStyle name="Total" xfId="104"/>
    <cellStyle name="Totale" xfId="105"/>
    <cellStyle name="Valore non valido" xfId="106"/>
    <cellStyle name="Valore valido" xfId="107"/>
    <cellStyle name="Currency" xfId="108"/>
    <cellStyle name="Currency [0]" xfId="109"/>
    <cellStyle name="Warning Text" xfId="1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iara\Documenti\BILANCIO\BILANCIO%20IOR%202013\consuntivo\SPM2013_descr118_2013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M"/>
      <sheetName val="SP_118"/>
      <sheetName val="Modello SP_Attivo (OLD)"/>
      <sheetName val="Modello SP_Passivo (OLD)"/>
      <sheetName val="Modello CE (OLD)"/>
    </sheetNames>
    <sheetDataSet>
      <sheetData sheetId="0">
        <row r="13">
          <cell r="D13">
            <v>1650950.43</v>
          </cell>
        </row>
        <row r="14">
          <cell r="D14">
            <v>-597156.04</v>
          </cell>
        </row>
        <row r="18">
          <cell r="D18">
            <v>1120356.51</v>
          </cell>
        </row>
        <row r="19">
          <cell r="D19">
            <v>-804622.16</v>
          </cell>
        </row>
        <row r="28">
          <cell r="D28">
            <v>409842.56</v>
          </cell>
        </row>
        <row r="29">
          <cell r="D29">
            <v>-395872.19</v>
          </cell>
        </row>
        <row r="37">
          <cell r="D37">
            <v>2.4</v>
          </cell>
        </row>
        <row r="38">
          <cell r="D38">
            <v>32232</v>
          </cell>
        </row>
        <row r="41">
          <cell r="D41">
            <v>0.02</v>
          </cell>
        </row>
        <row r="44">
          <cell r="D44">
            <v>73312631.2</v>
          </cell>
        </row>
        <row r="45">
          <cell r="D45">
            <v>-23854572.95</v>
          </cell>
        </row>
        <row r="47">
          <cell r="D47">
            <v>662124.49</v>
          </cell>
        </row>
        <row r="48">
          <cell r="D48">
            <v>-662124.49</v>
          </cell>
        </row>
        <row r="50">
          <cell r="D50">
            <v>24581754.2</v>
          </cell>
        </row>
        <row r="51">
          <cell r="D51">
            <v>-19118724.13</v>
          </cell>
        </row>
        <row r="53">
          <cell r="D53">
            <v>7145825.49</v>
          </cell>
        </row>
        <row r="54">
          <cell r="D54">
            <v>-5695678.79</v>
          </cell>
        </row>
        <row r="56">
          <cell r="D56">
            <v>219932.17</v>
          </cell>
        </row>
        <row r="57">
          <cell r="D57">
            <v>-189443.92</v>
          </cell>
        </row>
        <row r="58">
          <cell r="D58">
            <v>0.31</v>
          </cell>
        </row>
        <row r="60">
          <cell r="D60">
            <v>9975021.23</v>
          </cell>
        </row>
        <row r="61">
          <cell r="D61">
            <v>-8671969.51</v>
          </cell>
        </row>
        <row r="62">
          <cell r="D62">
            <v>26960396.9</v>
          </cell>
        </row>
        <row r="79">
          <cell r="D79">
            <v>73138.78</v>
          </cell>
        </row>
        <row r="84">
          <cell r="D84">
            <v>542.72</v>
          </cell>
        </row>
        <row r="88">
          <cell r="D88">
            <v>386453.67</v>
          </cell>
        </row>
        <row r="89">
          <cell r="D89">
            <v>16393.55</v>
          </cell>
        </row>
        <row r="90">
          <cell r="D90">
            <v>2268923.94</v>
          </cell>
        </row>
        <row r="91">
          <cell r="D91">
            <v>101.98</v>
          </cell>
        </row>
        <row r="92">
          <cell r="D92">
            <v>123.78</v>
          </cell>
        </row>
        <row r="93">
          <cell r="D93">
            <v>4428.31</v>
          </cell>
        </row>
        <row r="94">
          <cell r="D94">
            <v>0</v>
          </cell>
        </row>
        <row r="95">
          <cell r="D95">
            <v>78784.89</v>
          </cell>
        </row>
        <row r="99">
          <cell r="D99">
            <v>33168.95</v>
          </cell>
        </row>
        <row r="101">
          <cell r="D101">
            <v>104557.11</v>
          </cell>
        </row>
        <row r="103">
          <cell r="D103">
            <v>13304.09</v>
          </cell>
        </row>
        <row r="114">
          <cell r="D114">
            <v>269811.53</v>
          </cell>
        </row>
        <row r="116">
          <cell r="D116">
            <v>1512081.67</v>
          </cell>
        </row>
        <row r="117">
          <cell r="D117">
            <v>901657.08</v>
          </cell>
        </row>
        <row r="120">
          <cell r="D120">
            <v>774773.42</v>
          </cell>
        </row>
        <row r="125">
          <cell r="D125">
            <v>34543379.2</v>
          </cell>
        </row>
        <row r="127">
          <cell r="D127">
            <v>3091708.11</v>
          </cell>
        </row>
        <row r="131">
          <cell r="D131">
            <v>77453.93</v>
          </cell>
        </row>
        <row r="134">
          <cell r="D134">
            <v>1119129.56</v>
          </cell>
        </row>
        <row r="135">
          <cell r="D135">
            <v>0</v>
          </cell>
        </row>
        <row r="136">
          <cell r="D136">
            <v>0</v>
          </cell>
        </row>
        <row r="137">
          <cell r="D137">
            <v>0</v>
          </cell>
        </row>
        <row r="139">
          <cell r="D139">
            <v>21296.65</v>
          </cell>
        </row>
        <row r="142">
          <cell r="D142">
            <v>1733746.42</v>
          </cell>
        </row>
        <row r="144">
          <cell r="D144">
            <v>4275121.49</v>
          </cell>
        </row>
        <row r="146">
          <cell r="D146">
            <v>1183673.44</v>
          </cell>
        </row>
        <row r="151">
          <cell r="D151">
            <v>11447.74</v>
          </cell>
        </row>
        <row r="153">
          <cell r="D153">
            <v>186297.88</v>
          </cell>
        </row>
        <row r="155">
          <cell r="D155">
            <v>5084896.03</v>
          </cell>
        </row>
        <row r="156">
          <cell r="D156">
            <v>4049462.52</v>
          </cell>
        </row>
        <row r="157">
          <cell r="D157">
            <v>7042559.69</v>
          </cell>
        </row>
        <row r="162">
          <cell r="D162">
            <v>51645.7</v>
          </cell>
        </row>
        <row r="163">
          <cell r="D163">
            <v>12858369.47</v>
          </cell>
        </row>
        <row r="165">
          <cell r="D165">
            <v>25428.8</v>
          </cell>
        </row>
        <row r="168">
          <cell r="D168">
            <v>1239945.72</v>
          </cell>
        </row>
        <row r="171">
          <cell r="D171">
            <v>47738.41</v>
          </cell>
        </row>
        <row r="181">
          <cell r="D181">
            <v>10742169.17</v>
          </cell>
        </row>
        <row r="182">
          <cell r="D182">
            <v>5065611.84</v>
          </cell>
        </row>
        <row r="189">
          <cell r="D189">
            <v>-7250760.54</v>
          </cell>
        </row>
        <row r="191">
          <cell r="D191">
            <v>-25878192.36</v>
          </cell>
        </row>
        <row r="193">
          <cell r="D193">
            <v>-23443330.32</v>
          </cell>
        </row>
        <row r="194">
          <cell r="D194">
            <v>-4221546.9</v>
          </cell>
        </row>
        <row r="196">
          <cell r="D196">
            <v>-8051116.76</v>
          </cell>
        </row>
        <row r="197">
          <cell r="D197">
            <v>-1565717.11</v>
          </cell>
        </row>
        <row r="198">
          <cell r="D198">
            <v>-2465463.22</v>
          </cell>
        </row>
        <row r="199">
          <cell r="D199">
            <v>-1102638.79</v>
          </cell>
        </row>
        <row r="203">
          <cell r="D203">
            <v>-663575.21</v>
          </cell>
        </row>
        <row r="205">
          <cell r="D205">
            <v>155.96</v>
          </cell>
        </row>
        <row r="207">
          <cell r="D207">
            <v>0</v>
          </cell>
        </row>
        <row r="208">
          <cell r="D208">
            <v>0</v>
          </cell>
        </row>
        <row r="209">
          <cell r="D209">
            <v>0</v>
          </cell>
        </row>
        <row r="210">
          <cell r="D210">
            <v>32357283.87</v>
          </cell>
        </row>
        <row r="211">
          <cell r="D211">
            <v>-14372.45</v>
          </cell>
        </row>
        <row r="213">
          <cell r="D213">
            <v>0</v>
          </cell>
        </row>
        <row r="215">
          <cell r="D215">
            <v>-2050325.76</v>
          </cell>
        </row>
        <row r="216">
          <cell r="D216">
            <v>0</v>
          </cell>
        </row>
        <row r="218">
          <cell r="D218">
            <v>0</v>
          </cell>
        </row>
        <row r="219">
          <cell r="D219">
            <v>-7334388.56</v>
          </cell>
        </row>
        <row r="229">
          <cell r="D229">
            <v>-463619.67</v>
          </cell>
        </row>
        <row r="230">
          <cell r="D230">
            <v>-1621014.31</v>
          </cell>
        </row>
        <row r="231">
          <cell r="D231">
            <v>-24977084.02</v>
          </cell>
        </row>
        <row r="236">
          <cell r="D236">
            <v>0</v>
          </cell>
        </row>
        <row r="239">
          <cell r="D239">
            <v>-3218327.9</v>
          </cell>
        </row>
        <row r="244">
          <cell r="D244">
            <v>-18515392.34</v>
          </cell>
        </row>
        <row r="252">
          <cell r="D252">
            <v>-17000</v>
          </cell>
        </row>
        <row r="254">
          <cell r="D254">
            <v>-437530.39</v>
          </cell>
        </row>
        <row r="265">
          <cell r="D265">
            <v>-14423535.8</v>
          </cell>
        </row>
        <row r="266">
          <cell r="D266">
            <v>-515939.87</v>
          </cell>
        </row>
        <row r="269">
          <cell r="D269">
            <v>-271.81</v>
          </cell>
        </row>
        <row r="273">
          <cell r="D273">
            <v>-815242.61</v>
          </cell>
        </row>
        <row r="274">
          <cell r="D274">
            <v>-31032396.72</v>
          </cell>
        </row>
        <row r="275">
          <cell r="D275">
            <v>-226.93</v>
          </cell>
        </row>
        <row r="276">
          <cell r="D276">
            <v>-3722255.1</v>
          </cell>
        </row>
        <row r="277">
          <cell r="D277">
            <v>-1782175.5</v>
          </cell>
        </row>
        <row r="280">
          <cell r="D280">
            <v>-11227901.19</v>
          </cell>
        </row>
        <row r="282">
          <cell r="D282">
            <v>-1872714.73</v>
          </cell>
        </row>
        <row r="285">
          <cell r="D285">
            <v>-77.92</v>
          </cell>
        </row>
        <row r="288">
          <cell r="D288">
            <v>-2835756.77</v>
          </cell>
        </row>
        <row r="298">
          <cell r="D298">
            <v>-10742169.17</v>
          </cell>
        </row>
        <row r="299">
          <cell r="D299">
            <v>-5065611.84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865"/>
  <sheetViews>
    <sheetView tabSelected="1" view="pageBreakPreview" zoomScale="75" zoomScaleNormal="75" zoomScaleSheetLayoutView="75" workbookViewId="0" topLeftCell="A1">
      <selection activeCell="E18" sqref="E18"/>
    </sheetView>
  </sheetViews>
  <sheetFormatPr defaultColWidth="9.140625" defaultRowHeight="15"/>
  <cols>
    <col min="1" max="1" width="130.8515625" style="54" customWidth="1"/>
    <col min="2" max="3" width="16.421875" style="8" bestFit="1" customWidth="1"/>
    <col min="4" max="4" width="17.00390625" style="46" customWidth="1"/>
    <col min="5" max="5" width="10.57421875" style="53" customWidth="1"/>
    <col min="6" max="16384" width="9.140625" style="4" customWidth="1"/>
  </cols>
  <sheetData>
    <row r="1" spans="1:5" ht="22.5" customHeight="1">
      <c r="A1" s="1" t="s">
        <v>0</v>
      </c>
      <c r="B1" s="2"/>
      <c r="C1" s="3"/>
      <c r="D1" s="61" t="s">
        <v>1</v>
      </c>
      <c r="E1" s="62"/>
    </row>
    <row r="2" spans="1:5" ht="21.75" customHeight="1">
      <c r="A2" s="55" t="s">
        <v>2</v>
      </c>
      <c r="B2" s="57">
        <v>2013</v>
      </c>
      <c r="C2" s="57">
        <v>2012</v>
      </c>
      <c r="D2" s="59" t="s">
        <v>3</v>
      </c>
      <c r="E2" s="60"/>
    </row>
    <row r="3" spans="1:5" ht="15" customHeight="1">
      <c r="A3" s="56"/>
      <c r="B3" s="58"/>
      <c r="C3" s="58"/>
      <c r="D3" s="5" t="s">
        <v>4</v>
      </c>
      <c r="E3" s="6" t="s">
        <v>5</v>
      </c>
    </row>
    <row r="4" spans="1:248" ht="17.25" customHeight="1">
      <c r="A4" s="7" t="s">
        <v>6</v>
      </c>
      <c r="C4" s="9"/>
      <c r="D4" s="10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</row>
    <row r="5" spans="1:248" ht="17.25" customHeight="1">
      <c r="A5" s="13" t="s">
        <v>7</v>
      </c>
      <c r="B5" s="14">
        <f>SUM(B6:B10)</f>
        <v>1534674.19</v>
      </c>
      <c r="C5" s="15">
        <f>SUM(C6:C10)</f>
        <v>1383499.1099999999</v>
      </c>
      <c r="D5" s="16">
        <f>+B5-C5</f>
        <v>151175.08000000007</v>
      </c>
      <c r="E5" s="17">
        <f>(B5-C5)/C5</f>
        <v>0.10927009559117107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</row>
    <row r="6" spans="1:248" ht="17.25" customHeight="1">
      <c r="A6" s="18" t="s">
        <v>8</v>
      </c>
      <c r="B6" s="14">
        <v>0</v>
      </c>
      <c r="C6" s="15">
        <f>+'[1]SPM'!D10+'[1]SPM'!D11+'[1]SPM'!D31</f>
        <v>0</v>
      </c>
      <c r="D6" s="14">
        <f>+B6-C6</f>
        <v>0</v>
      </c>
      <c r="E6" s="19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</row>
    <row r="7" spans="1:248" ht="17.25" customHeight="1">
      <c r="A7" s="18" t="s">
        <v>9</v>
      </c>
      <c r="B7" s="14">
        <v>951284.81</v>
      </c>
      <c r="C7" s="15">
        <f>+'[1]SPM'!D13+'[1]SPM'!D14+'[1]SPM'!D32</f>
        <v>1053794.39</v>
      </c>
      <c r="D7" s="14">
        <f>+B7-C7</f>
        <v>-102509.57999999984</v>
      </c>
      <c r="E7" s="19">
        <f>(B7-C7)/C7</f>
        <v>-0.09727664236284257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</row>
    <row r="8" spans="1:248" ht="17.25" customHeight="1">
      <c r="A8" s="18" t="s">
        <v>10</v>
      </c>
      <c r="B8" s="14">
        <v>567829.19</v>
      </c>
      <c r="C8" s="15">
        <f>+SUM('[1]SPM'!D16:D19)+'[1]SPM'!D33</f>
        <v>315734.35</v>
      </c>
      <c r="D8" s="14">
        <f>+B8-C8</f>
        <v>252094.83999999997</v>
      </c>
      <c r="E8" s="19">
        <f>(B8-C8)/C8</f>
        <v>0.7984397009701352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</row>
    <row r="9" spans="1:248" ht="17.25" customHeight="1">
      <c r="A9" s="18" t="s">
        <v>11</v>
      </c>
      <c r="B9" s="14">
        <v>1589.82</v>
      </c>
      <c r="C9" s="15">
        <f>+'[1]SPM'!D20</f>
        <v>0</v>
      </c>
      <c r="D9" s="14">
        <f>+B9-C9</f>
        <v>1589.82</v>
      </c>
      <c r="E9" s="1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</row>
    <row r="10" spans="1:248" ht="17.25" customHeight="1">
      <c r="A10" s="18" t="s">
        <v>12</v>
      </c>
      <c r="B10" s="14">
        <v>13970.37</v>
      </c>
      <c r="C10" s="15">
        <f>+SUM('[1]SPM'!D22:D29)+'[1]SPM'!D34</f>
        <v>13970.369999999995</v>
      </c>
      <c r="D10" s="14"/>
      <c r="E10" s="19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</row>
    <row r="11" spans="1:248" ht="17.25" customHeight="1">
      <c r="A11" s="13" t="s">
        <v>13</v>
      </c>
      <c r="B11" s="14">
        <f>B12+B15+SUM(B18:B24)</f>
        <v>85614469.70000002</v>
      </c>
      <c r="C11" s="15">
        <f>C12+C15+SUM(C18:C24)</f>
        <v>84697406.62</v>
      </c>
      <c r="D11" s="14"/>
      <c r="E11" s="19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</row>
    <row r="12" spans="1:248" ht="17.25" customHeight="1">
      <c r="A12" s="13" t="s">
        <v>14</v>
      </c>
      <c r="B12" s="14">
        <v>32234.4</v>
      </c>
      <c r="C12" s="15">
        <f>SUM(C13:C14)+'[1]SPM'!D64</f>
        <v>32234.4</v>
      </c>
      <c r="D12" s="14"/>
      <c r="E12" s="19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</row>
    <row r="13" spans="1:248" ht="17.25" customHeight="1">
      <c r="A13" s="13" t="s">
        <v>15</v>
      </c>
      <c r="B13" s="14">
        <v>2.4</v>
      </c>
      <c r="C13" s="15">
        <f>+'[1]SPM'!D37</f>
        <v>2.4</v>
      </c>
      <c r="D13" s="14"/>
      <c r="E13" s="19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</row>
    <row r="14" spans="1:248" ht="17.25" customHeight="1">
      <c r="A14" s="13" t="s">
        <v>16</v>
      </c>
      <c r="B14" s="14">
        <v>32232</v>
      </c>
      <c r="C14" s="15">
        <f>+'[1]SPM'!D38</f>
        <v>32232</v>
      </c>
      <c r="D14" s="14">
        <f>+B14-C14</f>
        <v>0</v>
      </c>
      <c r="E14" s="19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</row>
    <row r="15" spans="1:248" ht="17.25" customHeight="1">
      <c r="A15" s="13" t="s">
        <v>17</v>
      </c>
      <c r="B15" s="14">
        <v>49403164.06000001</v>
      </c>
      <c r="C15" s="15">
        <f>SUM(C16:C17)+'[1]SPM'!D65</f>
        <v>49458058.27</v>
      </c>
      <c r="D15" s="14"/>
      <c r="E15" s="19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</row>
    <row r="16" spans="1:248" ht="17.25" customHeight="1">
      <c r="A16" s="20" t="s">
        <v>18</v>
      </c>
      <c r="B16" s="14">
        <v>0.02</v>
      </c>
      <c r="C16" s="15">
        <f>+'[1]SPM'!D41+'[1]SPM'!D42</f>
        <v>0.02</v>
      </c>
      <c r="D16" s="14"/>
      <c r="E16" s="19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</row>
    <row r="17" spans="1:248" ht="17.25" customHeight="1">
      <c r="A17" s="20" t="s">
        <v>19</v>
      </c>
      <c r="B17" s="14">
        <v>49403164.04000001</v>
      </c>
      <c r="C17" s="15">
        <f>+'[1]SPM'!D44+'[1]SPM'!D45</f>
        <v>49458058.25</v>
      </c>
      <c r="D17" s="14"/>
      <c r="E17" s="19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</row>
    <row r="18" spans="1:248" ht="17.25" customHeight="1">
      <c r="A18" s="20" t="s">
        <v>20</v>
      </c>
      <c r="B18" s="14">
        <v>0</v>
      </c>
      <c r="C18" s="15">
        <f>+'[1]SPM'!D47+'[1]SPM'!D48++'[1]SPM'!D66</f>
        <v>0</v>
      </c>
      <c r="D18" s="14">
        <f aca="true" t="shared" si="0" ref="D18:D24">+B18-C18</f>
        <v>0</v>
      </c>
      <c r="E18" s="19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</row>
    <row r="19" spans="1:248" ht="17.25" customHeight="1">
      <c r="A19" s="20" t="s">
        <v>21</v>
      </c>
      <c r="B19" s="14">
        <v>5996953.420000002</v>
      </c>
      <c r="C19" s="15">
        <f>+'[1]SPM'!D50+'[1]SPM'!D51+'[1]SPM'!D67</f>
        <v>5463030.07</v>
      </c>
      <c r="D19" s="14">
        <f t="shared" si="0"/>
        <v>533923.3500000015</v>
      </c>
      <c r="E19" s="19">
        <f aca="true" t="shared" si="1" ref="E18:E24">(B19-C19)/C19</f>
        <v>0.09773392113142834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</row>
    <row r="20" spans="1:248" ht="17.25" customHeight="1">
      <c r="A20" s="20" t="s">
        <v>22</v>
      </c>
      <c r="B20" s="14">
        <v>1617320.76</v>
      </c>
      <c r="C20" s="15">
        <f>+'[1]SPM'!D53+'[1]SPM'!D54+'[1]SPM'!D68</f>
        <v>1450146.7000000002</v>
      </c>
      <c r="D20" s="14">
        <f t="shared" si="0"/>
        <v>167174.05999999982</v>
      </c>
      <c r="E20" s="19">
        <f t="shared" si="1"/>
        <v>0.11528079193642947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</row>
    <row r="21" spans="1:248" ht="17.25" customHeight="1">
      <c r="A21" s="20" t="s">
        <v>23</v>
      </c>
      <c r="B21" s="14">
        <v>14503.79</v>
      </c>
      <c r="C21" s="15">
        <f>+'[1]SPM'!D56+'[1]SPM'!D57+'[1]SPM'!D69</f>
        <v>30488.25</v>
      </c>
      <c r="D21" s="14">
        <f t="shared" si="0"/>
        <v>-15984.46</v>
      </c>
      <c r="E21" s="19">
        <f t="shared" si="1"/>
        <v>-0.5242826334735513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</row>
    <row r="22" spans="1:248" ht="17.25" customHeight="1">
      <c r="A22" s="20" t="s">
        <v>24</v>
      </c>
      <c r="B22" s="14">
        <v>0.31</v>
      </c>
      <c r="C22" s="15">
        <f>+'[1]SPM'!D58+'[1]SPM'!D70</f>
        <v>0.31</v>
      </c>
      <c r="D22" s="14">
        <f t="shared" si="0"/>
        <v>0</v>
      </c>
      <c r="E22" s="19">
        <f t="shared" si="1"/>
        <v>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</row>
    <row r="23" spans="1:248" ht="17.25" customHeight="1">
      <c r="A23" s="20" t="s">
        <v>25</v>
      </c>
      <c r="B23" s="14">
        <v>1311745.52</v>
      </c>
      <c r="C23" s="15">
        <f>+'[1]SPM'!D60+'[1]SPM'!D61+'[1]SPM'!D71</f>
        <v>1303051.7200000007</v>
      </c>
      <c r="D23" s="14">
        <f t="shared" si="0"/>
        <v>8693.799999999348</v>
      </c>
      <c r="E23" s="19">
        <f t="shared" si="1"/>
        <v>0.00667187638568893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</row>
    <row r="24" spans="1:248" ht="17.25" customHeight="1">
      <c r="A24" s="20" t="s">
        <v>26</v>
      </c>
      <c r="B24" s="14">
        <v>27238547.44</v>
      </c>
      <c r="C24" s="15">
        <f>+'[1]SPM'!D62</f>
        <v>26960396.9</v>
      </c>
      <c r="D24" s="14">
        <f t="shared" si="0"/>
        <v>278150.54000000283</v>
      </c>
      <c r="E24" s="19">
        <f t="shared" si="1"/>
        <v>0.010317004643206971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</row>
    <row r="25" spans="1:248" ht="17.25" customHeight="1">
      <c r="A25" s="21" t="s">
        <v>27</v>
      </c>
      <c r="B25" s="14">
        <f>B26+B31</f>
        <v>73681.5</v>
      </c>
      <c r="C25" s="15">
        <f>C26+C31</f>
        <v>73681.5</v>
      </c>
      <c r="D25" s="14"/>
      <c r="E25" s="19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</row>
    <row r="26" spans="1:248" ht="17.25" customHeight="1">
      <c r="A26" s="20" t="s">
        <v>28</v>
      </c>
      <c r="B26" s="14">
        <f>SUM(B27:B30)</f>
        <v>0</v>
      </c>
      <c r="C26" s="15">
        <f>SUM(C27:C30)</f>
        <v>0</v>
      </c>
      <c r="D26" s="14"/>
      <c r="E26" s="19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</row>
    <row r="27" spans="1:248" ht="17.25" customHeight="1">
      <c r="A27" s="20" t="s">
        <v>29</v>
      </c>
      <c r="B27" s="14">
        <v>0</v>
      </c>
      <c r="C27" s="15">
        <f>+'[1]SPM'!D74</f>
        <v>0</v>
      </c>
      <c r="D27" s="14"/>
      <c r="E27" s="19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</row>
    <row r="28" spans="1:248" ht="17.25" customHeight="1">
      <c r="A28" s="20" t="s">
        <v>30</v>
      </c>
      <c r="B28" s="14">
        <v>0</v>
      </c>
      <c r="C28" s="15">
        <f>+'[1]SPM'!D75</f>
        <v>0</v>
      </c>
      <c r="D28" s="14"/>
      <c r="E28" s="19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</row>
    <row r="29" spans="1:248" ht="17.25" customHeight="1">
      <c r="A29" s="20" t="s">
        <v>31</v>
      </c>
      <c r="B29" s="14">
        <v>0</v>
      </c>
      <c r="C29" s="15">
        <f>+'[1]SPM'!D76</f>
        <v>0</v>
      </c>
      <c r="D29" s="14"/>
      <c r="E29" s="19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</row>
    <row r="30" spans="1:248" ht="17.25" customHeight="1">
      <c r="A30" s="20" t="s">
        <v>32</v>
      </c>
      <c r="B30" s="14">
        <v>0</v>
      </c>
      <c r="C30" s="15">
        <f>+'[1]SPM'!D77</f>
        <v>0</v>
      </c>
      <c r="D30" s="14"/>
      <c r="E30" s="19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</row>
    <row r="31" spans="1:248" ht="17.25" customHeight="1">
      <c r="A31" s="20" t="s">
        <v>33</v>
      </c>
      <c r="B31" s="14">
        <f>SUM(B32:B33)</f>
        <v>73681.5</v>
      </c>
      <c r="C31" s="15">
        <f>SUM(C32:C33)</f>
        <v>73681.5</v>
      </c>
      <c r="D31" s="14"/>
      <c r="E31" s="19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</row>
    <row r="32" spans="1:248" ht="17.25" customHeight="1">
      <c r="A32" s="20" t="s">
        <v>34</v>
      </c>
      <c r="B32" s="14">
        <v>73138.78</v>
      </c>
      <c r="C32" s="15">
        <f>+'[1]SPM'!D79</f>
        <v>73138.78</v>
      </c>
      <c r="D32" s="14"/>
      <c r="E32" s="19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</row>
    <row r="33" spans="1:248" ht="17.25" customHeight="1">
      <c r="A33" s="20" t="s">
        <v>35</v>
      </c>
      <c r="B33" s="14">
        <v>542.72</v>
      </c>
      <c r="C33" s="15">
        <f>+SUM('[1]SPM'!D81:D84)</f>
        <v>542.72</v>
      </c>
      <c r="D33" s="14"/>
      <c r="E33" s="19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</row>
    <row r="34" spans="1:248" ht="17.25" customHeight="1">
      <c r="A34" s="22" t="s">
        <v>36</v>
      </c>
      <c r="B34" s="23">
        <f>B5+B11+B25</f>
        <v>87222825.39000002</v>
      </c>
      <c r="C34" s="24">
        <f>C5+C11+C25</f>
        <v>86154587.23</v>
      </c>
      <c r="D34" s="23">
        <f aca="true" t="shared" si="2" ref="D34:D65">+B34-C34</f>
        <v>1068238.1600000113</v>
      </c>
      <c r="E34" s="25">
        <f>(B34-C34)/C34</f>
        <v>0.01239908627439908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</row>
    <row r="35" spans="1:248" ht="8.25" customHeight="1">
      <c r="A35" s="26"/>
      <c r="B35" s="14"/>
      <c r="C35" s="15"/>
      <c r="D35" s="14">
        <f t="shared" si="2"/>
        <v>0</v>
      </c>
      <c r="E35" s="19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</row>
    <row r="36" spans="1:248" ht="17.25" customHeight="1">
      <c r="A36" s="27" t="s">
        <v>37</v>
      </c>
      <c r="B36" s="14"/>
      <c r="C36" s="15"/>
      <c r="D36" s="14">
        <f t="shared" si="2"/>
        <v>0</v>
      </c>
      <c r="E36" s="19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</row>
    <row r="37" spans="1:248" ht="17.25" customHeight="1">
      <c r="A37" s="26" t="s">
        <v>38</v>
      </c>
      <c r="B37" s="14">
        <f>SUM(B38:B41)</f>
        <v>2695987.3999999994</v>
      </c>
      <c r="C37" s="15">
        <f>SUM(C38:C41)</f>
        <v>2906240.27</v>
      </c>
      <c r="D37" s="14">
        <f t="shared" si="2"/>
        <v>-210252.87000000058</v>
      </c>
      <c r="E37" s="19">
        <f>(B37-C37)/C37</f>
        <v>-0.07234531575739282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</row>
    <row r="38" spans="1:248" ht="17.25" customHeight="1">
      <c r="A38" s="28" t="s">
        <v>39</v>
      </c>
      <c r="B38" s="14">
        <v>2554507.86</v>
      </c>
      <c r="C38" s="15">
        <f>+SUM('[1]SPM'!D88:D95)</f>
        <v>2755210.12</v>
      </c>
      <c r="D38" s="14">
        <f t="shared" si="2"/>
        <v>-200702.26000000024</v>
      </c>
      <c r="E38" s="19">
        <f>(B38-C38)/C38</f>
        <v>-0.07284462935988353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</row>
    <row r="39" spans="1:248" ht="17.25" customHeight="1">
      <c r="A39" s="28" t="s">
        <v>40</v>
      </c>
      <c r="B39" s="14">
        <v>141479.54</v>
      </c>
      <c r="C39" s="15">
        <f>+SUM('[1]SPM'!D98:D103)</f>
        <v>151030.15</v>
      </c>
      <c r="D39" s="14">
        <f t="shared" si="2"/>
        <v>-9550.609999999986</v>
      </c>
      <c r="E39" s="19">
        <f>(B39-C39)/C39</f>
        <v>-0.0632364464976032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</row>
    <row r="40" spans="1:248" ht="17.25" customHeight="1">
      <c r="A40" s="28" t="s">
        <v>41</v>
      </c>
      <c r="B40" s="14">
        <v>0</v>
      </c>
      <c r="C40" s="15">
        <f>+'[1]SPM'!D96</f>
        <v>0</v>
      </c>
      <c r="D40" s="14">
        <f t="shared" si="2"/>
        <v>0</v>
      </c>
      <c r="E40" s="19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</row>
    <row r="41" spans="1:248" ht="17.25" customHeight="1">
      <c r="A41" s="28" t="s">
        <v>42</v>
      </c>
      <c r="B41" s="14">
        <v>0</v>
      </c>
      <c r="C41" s="15">
        <f>+'[1]SPM'!D104</f>
        <v>0</v>
      </c>
      <c r="D41" s="14">
        <f t="shared" si="2"/>
        <v>0</v>
      </c>
      <c r="E41" s="19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</row>
    <row r="42" spans="1:248" ht="17.25" customHeight="1">
      <c r="A42" s="26" t="s">
        <v>43</v>
      </c>
      <c r="B42" s="14">
        <f>B43+B54+B67+B68+B71+B72+B73</f>
        <v>74082105.57000001</v>
      </c>
      <c r="C42" s="15">
        <f>C43+C54+C67+C68+C71+C72+C73</f>
        <v>65878496.360000014</v>
      </c>
      <c r="D42" s="14">
        <f t="shared" si="2"/>
        <v>8203609.209999993</v>
      </c>
      <c r="E42" s="19">
        <f>(B42-C42)/C42</f>
        <v>0.12452635781439975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</row>
    <row r="43" spans="1:248" ht="17.25" customHeight="1">
      <c r="A43" s="20" t="s">
        <v>44</v>
      </c>
      <c r="B43" s="14">
        <f>B44+B47+B48+B53</f>
        <v>4759277.07</v>
      </c>
      <c r="C43" s="15">
        <f>C44+C47+C48+C53</f>
        <v>3458323.7</v>
      </c>
      <c r="D43" s="14">
        <f t="shared" si="2"/>
        <v>1300953.37</v>
      </c>
      <c r="E43" s="19">
        <f>(B43-C43)/C43</f>
        <v>0.3761803355770312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</row>
    <row r="44" spans="1:248" ht="17.25" customHeight="1">
      <c r="A44" s="20" t="s">
        <v>45</v>
      </c>
      <c r="B44" s="14">
        <f>SUM(B45:B46)</f>
        <v>0</v>
      </c>
      <c r="C44" s="15">
        <f>SUM(C45:C46)</f>
        <v>0</v>
      </c>
      <c r="D44" s="14">
        <f t="shared" si="2"/>
        <v>0</v>
      </c>
      <c r="E44" s="19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</row>
    <row r="45" spans="1:248" ht="17.25" customHeight="1">
      <c r="A45" s="20" t="s">
        <v>46</v>
      </c>
      <c r="B45" s="14">
        <v>0</v>
      </c>
      <c r="C45" s="15">
        <f>+SUM('[1]SPM'!D107:D112)</f>
        <v>0</v>
      </c>
      <c r="D45" s="14">
        <f t="shared" si="2"/>
        <v>0</v>
      </c>
      <c r="E45" s="19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</row>
    <row r="46" spans="1:248" ht="17.25" customHeight="1">
      <c r="A46" s="20" t="s">
        <v>47</v>
      </c>
      <c r="B46" s="14">
        <v>0</v>
      </c>
      <c r="C46" s="15">
        <f>+'[1]SPM'!D113</f>
        <v>0</v>
      </c>
      <c r="D46" s="14">
        <f t="shared" si="2"/>
        <v>0</v>
      </c>
      <c r="E46" s="19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</row>
    <row r="47" spans="1:248" ht="17.25" customHeight="1">
      <c r="A47" s="20" t="s">
        <v>48</v>
      </c>
      <c r="B47" s="14">
        <v>1318927.86</v>
      </c>
      <c r="C47" s="15">
        <f>+'[1]SPM'!D114</f>
        <v>269811.53</v>
      </c>
      <c r="D47" s="14">
        <f t="shared" si="2"/>
        <v>1049116.33</v>
      </c>
      <c r="E47" s="19">
        <f>(B47-C47)/C47</f>
        <v>3.8883302355536844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</row>
    <row r="48" spans="1:248" ht="17.25" customHeight="1">
      <c r="A48" s="20" t="s">
        <v>49</v>
      </c>
      <c r="B48" s="14">
        <f>SUM(B49:B52)</f>
        <v>2441911</v>
      </c>
      <c r="C48" s="15">
        <f>SUM(C49:C52)</f>
        <v>2413738.75</v>
      </c>
      <c r="D48" s="14">
        <f t="shared" si="2"/>
        <v>28172.25</v>
      </c>
      <c r="E48" s="19">
        <f>(B48-C48)/C48</f>
        <v>0.011671623534237084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</row>
    <row r="49" spans="1:248" ht="17.25" customHeight="1">
      <c r="A49" s="29" t="s">
        <v>50</v>
      </c>
      <c r="B49" s="14">
        <v>1385811.89</v>
      </c>
      <c r="C49" s="15">
        <f>+'[1]SPM'!D116</f>
        <v>1512081.67</v>
      </c>
      <c r="D49" s="14">
        <f t="shared" si="2"/>
        <v>-126269.78000000003</v>
      </c>
      <c r="E49" s="19">
        <f>(B49-C49)/C49</f>
        <v>-0.08350724865277948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</row>
    <row r="50" spans="1:248" ht="17.25" customHeight="1">
      <c r="A50" s="29" t="s">
        <v>51</v>
      </c>
      <c r="B50" s="14">
        <v>1056099.11</v>
      </c>
      <c r="C50" s="15">
        <f>+'[1]SPM'!D117</f>
        <v>901657.08</v>
      </c>
      <c r="D50" s="14">
        <f t="shared" si="2"/>
        <v>154442.03000000014</v>
      </c>
      <c r="E50" s="19">
        <f>(B50-C50)/C50</f>
        <v>0.17128688214814455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</row>
    <row r="51" spans="1:248" ht="17.25" customHeight="1">
      <c r="A51" s="18" t="s">
        <v>52</v>
      </c>
      <c r="B51" s="14">
        <v>0</v>
      </c>
      <c r="C51" s="15">
        <f>+'[1]SPM'!D118</f>
        <v>0</v>
      </c>
      <c r="D51" s="14">
        <f t="shared" si="2"/>
        <v>0</v>
      </c>
      <c r="E51" s="19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</row>
    <row r="52" spans="1:248" ht="17.25" customHeight="1">
      <c r="A52" s="18" t="s">
        <v>53</v>
      </c>
      <c r="B52" s="14">
        <v>0</v>
      </c>
      <c r="C52" s="15">
        <f>+'[1]SPM'!D119</f>
        <v>0</v>
      </c>
      <c r="D52" s="14">
        <f t="shared" si="2"/>
        <v>0</v>
      </c>
      <c r="E52" s="19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</row>
    <row r="53" spans="1:248" ht="17.25" customHeight="1">
      <c r="A53" s="20" t="s">
        <v>54</v>
      </c>
      <c r="B53" s="14">
        <v>998438.21</v>
      </c>
      <c r="C53" s="15">
        <f>+'[1]SPM'!D120</f>
        <v>774773.42</v>
      </c>
      <c r="D53" s="14">
        <f t="shared" si="2"/>
        <v>223664.78999999992</v>
      </c>
      <c r="E53" s="19">
        <f>(B53-C53)/C53</f>
        <v>0.2886841290967363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</row>
    <row r="54" spans="1:248" ht="17.25" customHeight="1">
      <c r="A54" s="20" t="s">
        <v>55</v>
      </c>
      <c r="B54" s="14">
        <f>B55+B62</f>
        <v>46505220.230000004</v>
      </c>
      <c r="C54" s="15">
        <f>C55+C62</f>
        <v>38831670.800000004</v>
      </c>
      <c r="D54" s="14">
        <f t="shared" si="2"/>
        <v>7673549.43</v>
      </c>
      <c r="E54" s="19">
        <f>(B54-C54)/C54</f>
        <v>0.19761059135266462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</row>
    <row r="55" spans="1:248" ht="17.25" customHeight="1">
      <c r="A55" s="20" t="s">
        <v>56</v>
      </c>
      <c r="B55" s="14">
        <f>SUM(B56,B61)</f>
        <v>33916065.34</v>
      </c>
      <c r="C55" s="15">
        <f>SUM(C56,C61)</f>
        <v>37712541.24</v>
      </c>
      <c r="D55" s="14">
        <f t="shared" si="2"/>
        <v>-3796475.8999999985</v>
      </c>
      <c r="E55" s="19">
        <f>(B55-C55)/C55</f>
        <v>-0.10066879014700941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</row>
    <row r="56" spans="1:248" ht="17.25" customHeight="1">
      <c r="A56" s="20" t="s">
        <v>57</v>
      </c>
      <c r="B56" s="14">
        <f>SUM(B57:B60)</f>
        <v>33916065.34</v>
      </c>
      <c r="C56" s="15">
        <f>SUM(C57:C60)</f>
        <v>37712541.24</v>
      </c>
      <c r="D56" s="14">
        <f t="shared" si="2"/>
        <v>-3796475.8999999985</v>
      </c>
      <c r="E56" s="19">
        <f>(B56-C56)/C56</f>
        <v>-0.10066879014700941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</row>
    <row r="57" spans="1:248" ht="17.25" customHeight="1">
      <c r="A57" s="30" t="s">
        <v>58</v>
      </c>
      <c r="B57" s="14">
        <v>33916065.34</v>
      </c>
      <c r="C57" s="15">
        <f>+SUM('[1]SPM'!D123:D128)</f>
        <v>37635087.31</v>
      </c>
      <c r="D57" s="14">
        <f t="shared" si="2"/>
        <v>-3719021.969999999</v>
      </c>
      <c r="E57" s="19">
        <f>(B57-C57)/C57</f>
        <v>-0.098817944525183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</row>
    <row r="58" spans="1:248" ht="17.25" customHeight="1">
      <c r="A58" s="30" t="s">
        <v>59</v>
      </c>
      <c r="B58" s="14">
        <v>0</v>
      </c>
      <c r="C58" s="15">
        <f>+'[1]SPM'!D129</f>
        <v>0</v>
      </c>
      <c r="D58" s="14">
        <f t="shared" si="2"/>
        <v>0</v>
      </c>
      <c r="E58" s="19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</row>
    <row r="59" spans="1:248" ht="17.25" customHeight="1">
      <c r="A59" s="30" t="s">
        <v>60</v>
      </c>
      <c r="B59" s="14">
        <v>0</v>
      </c>
      <c r="C59" s="15">
        <f>+'[1]SPM'!D130</f>
        <v>0</v>
      </c>
      <c r="D59" s="14">
        <f t="shared" si="2"/>
        <v>0</v>
      </c>
      <c r="E59" s="19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</row>
    <row r="60" spans="1:248" ht="17.25" customHeight="1">
      <c r="A60" s="30" t="s">
        <v>61</v>
      </c>
      <c r="B60" s="14">
        <v>0</v>
      </c>
      <c r="C60" s="15">
        <f>+'[1]SPM'!D131</f>
        <v>77453.93</v>
      </c>
      <c r="D60" s="14">
        <f t="shared" si="2"/>
        <v>-77453.93</v>
      </c>
      <c r="E60" s="19">
        <f>(B60-C60)/C60</f>
        <v>-1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</row>
    <row r="61" spans="1:248" ht="17.25" customHeight="1">
      <c r="A61" s="20" t="s">
        <v>62</v>
      </c>
      <c r="B61" s="14">
        <v>0</v>
      </c>
      <c r="C61" s="15">
        <f>+'[1]SPM'!D132</f>
        <v>0</v>
      </c>
      <c r="D61" s="14">
        <f t="shared" si="2"/>
        <v>0</v>
      </c>
      <c r="E61" s="19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</row>
    <row r="62" spans="1:248" ht="17.25" customHeight="1">
      <c r="A62" s="20" t="s">
        <v>63</v>
      </c>
      <c r="B62" s="14">
        <f>SUM(B63:B66)</f>
        <v>12589154.89</v>
      </c>
      <c r="C62" s="15">
        <f>SUM(C63:C66)</f>
        <v>1119129.56</v>
      </c>
      <c r="D62" s="14">
        <f t="shared" si="2"/>
        <v>11470025.33</v>
      </c>
      <c r="E62" s="19">
        <f>(B62-C62)/C62</f>
        <v>10.249059393981158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</row>
    <row r="63" spans="1:248" ht="17.25" customHeight="1">
      <c r="A63" s="30" t="s">
        <v>64</v>
      </c>
      <c r="B63" s="14">
        <v>8817154.89</v>
      </c>
      <c r="C63" s="15">
        <f>+'[1]SPM'!D134</f>
        <v>1119129.56</v>
      </c>
      <c r="D63" s="14">
        <f t="shared" si="2"/>
        <v>7698025.33</v>
      </c>
      <c r="E63" s="19">
        <f>(B63-C63)/C63</f>
        <v>6.878582788931069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</row>
    <row r="64" spans="1:248" ht="17.25" customHeight="1">
      <c r="A64" s="30" t="s">
        <v>65</v>
      </c>
      <c r="B64" s="14">
        <v>0</v>
      </c>
      <c r="C64" s="15">
        <f>+'[1]SPM'!D135</f>
        <v>0</v>
      </c>
      <c r="D64" s="14">
        <f t="shared" si="2"/>
        <v>0</v>
      </c>
      <c r="E64" s="19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</row>
    <row r="65" spans="1:248" ht="17.25" customHeight="1">
      <c r="A65" s="30" t="s">
        <v>66</v>
      </c>
      <c r="B65" s="14">
        <v>3772000</v>
      </c>
      <c r="C65" s="15">
        <f>+SUM('[1]SPM'!D136:D138)</f>
        <v>0</v>
      </c>
      <c r="D65" s="14">
        <f t="shared" si="2"/>
        <v>3772000</v>
      </c>
      <c r="E65" s="19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</row>
    <row r="66" spans="1:248" ht="17.25" customHeight="1">
      <c r="A66" s="30" t="s">
        <v>67</v>
      </c>
      <c r="B66" s="14"/>
      <c r="C66" s="15"/>
      <c r="D66" s="14">
        <f aca="true" t="shared" si="3" ref="D66:D96">+B66-C66</f>
        <v>0</v>
      </c>
      <c r="E66" s="19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</row>
    <row r="67" spans="1:248" ht="17.25" customHeight="1">
      <c r="A67" s="20" t="s">
        <v>68</v>
      </c>
      <c r="B67" s="14">
        <v>31513.58</v>
      </c>
      <c r="C67" s="15">
        <f>+'[1]SPM'!D139</f>
        <v>21296.65</v>
      </c>
      <c r="D67" s="14">
        <f t="shared" si="3"/>
        <v>10216.93</v>
      </c>
      <c r="E67" s="19">
        <f>(B67-C67)/C67</f>
        <v>0.4797435277379306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</row>
    <row r="68" spans="1:248" ht="17.25" customHeight="1">
      <c r="A68" s="20" t="s">
        <v>69</v>
      </c>
      <c r="B68" s="14">
        <f>SUM(B69:B70)</f>
        <v>6855377.109999999</v>
      </c>
      <c r="C68" s="15">
        <f>SUM(C69:C70)</f>
        <v>7192541.35</v>
      </c>
      <c r="D68" s="14">
        <f t="shared" si="3"/>
        <v>-337164.2400000002</v>
      </c>
      <c r="E68" s="19">
        <f>(B68-C68)/C68</f>
        <v>-0.046876927582766036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</row>
    <row r="69" spans="1:248" ht="17.25" customHeight="1">
      <c r="A69" s="20" t="s">
        <v>70</v>
      </c>
      <c r="B69" s="14">
        <v>5975771.619999999</v>
      </c>
      <c r="C69" s="15">
        <f>+SUM('[1]SPM'!D142:D145)</f>
        <v>6008867.91</v>
      </c>
      <c r="D69" s="14">
        <f t="shared" si="3"/>
        <v>-33096.29000000097</v>
      </c>
      <c r="E69" s="19">
        <f>(B69-C69)/C69</f>
        <v>-0.005507907728329639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</row>
    <row r="70" spans="1:248" ht="17.25" customHeight="1">
      <c r="A70" s="20" t="s">
        <v>71</v>
      </c>
      <c r="B70" s="14">
        <v>879605.49</v>
      </c>
      <c r="C70" s="15">
        <f>+'[1]SPM'!D146</f>
        <v>1183673.44</v>
      </c>
      <c r="D70" s="14">
        <f t="shared" si="3"/>
        <v>-304067.94999999995</v>
      </c>
      <c r="E70" s="19">
        <f>(B70-C70)/C70</f>
        <v>-0.2568849986192137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</row>
    <row r="71" spans="1:248" ht="17.25" customHeight="1">
      <c r="A71" s="20" t="s">
        <v>72</v>
      </c>
      <c r="B71" s="14">
        <v>0</v>
      </c>
      <c r="C71" s="15">
        <f>+SUM('[1]SPM'!D148:D150)</f>
        <v>0</v>
      </c>
      <c r="D71" s="14">
        <f t="shared" si="3"/>
        <v>0</v>
      </c>
      <c r="E71" s="19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</row>
    <row r="72" spans="1:248" ht="17.25" customHeight="1">
      <c r="A72" s="20" t="s">
        <v>73</v>
      </c>
      <c r="B72" s="14">
        <v>9789.42</v>
      </c>
      <c r="C72" s="15">
        <f>+'[1]SPM'!D151</f>
        <v>11447.74</v>
      </c>
      <c r="D72" s="14">
        <f t="shared" si="3"/>
        <v>-1658.3199999999997</v>
      </c>
      <c r="E72" s="19">
        <f>(B72-C72)/C72</f>
        <v>-0.14486003350879734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</row>
    <row r="73" spans="1:248" ht="17.25" customHeight="1">
      <c r="A73" s="20" t="s">
        <v>74</v>
      </c>
      <c r="B73" s="14">
        <v>15920928.16</v>
      </c>
      <c r="C73" s="15">
        <f>+SUM('[1]SPM'!D153:D157)</f>
        <v>16363216.120000001</v>
      </c>
      <c r="D73" s="14">
        <f t="shared" si="3"/>
        <v>-442287.9600000009</v>
      </c>
      <c r="E73" s="19">
        <f>(B73-C73)/C73</f>
        <v>-0.02702940282377697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</row>
    <row r="74" spans="1:248" ht="17.25" customHeight="1">
      <c r="A74" s="26" t="s">
        <v>75</v>
      </c>
      <c r="B74" s="14">
        <f>SUM(B75:B76)</f>
        <v>0</v>
      </c>
      <c r="C74" s="15">
        <f>SUM(C75:C76)</f>
        <v>0</v>
      </c>
      <c r="D74" s="14">
        <f t="shared" si="3"/>
        <v>0</v>
      </c>
      <c r="E74" s="19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</row>
    <row r="75" spans="1:248" ht="17.25" customHeight="1">
      <c r="A75" s="20" t="s">
        <v>76</v>
      </c>
      <c r="B75" s="14">
        <v>0</v>
      </c>
      <c r="C75" s="15">
        <f>+'[1]SPM'!D159</f>
        <v>0</v>
      </c>
      <c r="D75" s="14">
        <f t="shared" si="3"/>
        <v>0</v>
      </c>
      <c r="E75" s="19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</row>
    <row r="76" spans="1:248" ht="17.25" customHeight="1">
      <c r="A76" s="20" t="s">
        <v>77</v>
      </c>
      <c r="B76" s="14">
        <v>0</v>
      </c>
      <c r="C76" s="15">
        <f>+'[1]SPM'!D160</f>
        <v>0</v>
      </c>
      <c r="D76" s="14">
        <f t="shared" si="3"/>
        <v>0</v>
      </c>
      <c r="E76" s="19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</row>
    <row r="77" spans="1:248" ht="17.25" customHeight="1">
      <c r="A77" s="13" t="s">
        <v>78</v>
      </c>
      <c r="B77" s="14">
        <f>SUM(B78:B81)</f>
        <v>16231048.42</v>
      </c>
      <c r="C77" s="15">
        <f>SUM(C78:C81)</f>
        <v>12935443.97</v>
      </c>
      <c r="D77" s="14">
        <f t="shared" si="3"/>
        <v>3295604.4499999993</v>
      </c>
      <c r="E77" s="19">
        <f>(B77-C77)/C77</f>
        <v>0.25477319971724166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</row>
    <row r="78" spans="1:248" ht="17.25" customHeight="1">
      <c r="A78" s="13" t="s">
        <v>79</v>
      </c>
      <c r="B78" s="14">
        <v>51645.7</v>
      </c>
      <c r="C78" s="15">
        <f>+'[1]SPM'!D162</f>
        <v>51645.7</v>
      </c>
      <c r="D78" s="14">
        <f t="shared" si="3"/>
        <v>0</v>
      </c>
      <c r="E78" s="19">
        <f>(B78-C78)/C78</f>
        <v>0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</row>
    <row r="79" spans="1:248" ht="17.25" customHeight="1">
      <c r="A79" s="13" t="s">
        <v>80</v>
      </c>
      <c r="B79" s="14">
        <v>16139414.42</v>
      </c>
      <c r="C79" s="15">
        <f>+'[1]SPM'!D163</f>
        <v>12858369.47</v>
      </c>
      <c r="D79" s="14">
        <f t="shared" si="3"/>
        <v>3281044.9499999993</v>
      </c>
      <c r="E79" s="19">
        <f>(B79-C79)/C79</f>
        <v>0.2551680411466664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</row>
    <row r="80" spans="1:248" ht="17.25" customHeight="1">
      <c r="A80" s="13" t="s">
        <v>81</v>
      </c>
      <c r="B80" s="14">
        <v>0</v>
      </c>
      <c r="C80" s="15">
        <f>+'[1]SPM'!D164</f>
        <v>0</v>
      </c>
      <c r="D80" s="14">
        <f t="shared" si="3"/>
        <v>0</v>
      </c>
      <c r="E80" s="19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</row>
    <row r="81" spans="1:248" ht="17.25" customHeight="1">
      <c r="A81" s="13" t="s">
        <v>82</v>
      </c>
      <c r="B81" s="14">
        <v>39988.3</v>
      </c>
      <c r="C81" s="15">
        <f>+'[1]SPM'!D165</f>
        <v>25428.8</v>
      </c>
      <c r="D81" s="14">
        <f t="shared" si="3"/>
        <v>14559.500000000004</v>
      </c>
      <c r="E81" s="19">
        <f>(B81-C81)/C81</f>
        <v>0.5725594601396843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</row>
    <row r="82" spans="1:248" ht="18" customHeight="1">
      <c r="A82" s="22" t="s">
        <v>83</v>
      </c>
      <c r="B82" s="23">
        <f>B37+B42+B74+B77</f>
        <v>93009141.39000002</v>
      </c>
      <c r="C82" s="24">
        <f>C37+C42+C74+C77</f>
        <v>81720180.60000001</v>
      </c>
      <c r="D82" s="23">
        <f t="shared" si="3"/>
        <v>11288960.790000007</v>
      </c>
      <c r="E82" s="25">
        <f>(B82-C82)/C82</f>
        <v>0.13814165249164911</v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</row>
    <row r="83" spans="1:248" ht="6" customHeight="1">
      <c r="A83" s="26"/>
      <c r="B83" s="14"/>
      <c r="C83" s="15"/>
      <c r="D83" s="14">
        <f t="shared" si="3"/>
        <v>0</v>
      </c>
      <c r="E83" s="19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</row>
    <row r="84" spans="1:248" ht="18" customHeight="1">
      <c r="A84" s="27" t="s">
        <v>84</v>
      </c>
      <c r="B84" s="14"/>
      <c r="C84" s="15"/>
      <c r="D84" s="14">
        <f t="shared" si="3"/>
        <v>0</v>
      </c>
      <c r="E84" s="19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</row>
    <row r="85" spans="1:248" ht="18" customHeight="1">
      <c r="A85" s="26" t="s">
        <v>85</v>
      </c>
      <c r="B85" s="14">
        <v>32357.13</v>
      </c>
      <c r="C85" s="15">
        <f>+'[1]SPM'!D168+'[1]SPM'!D169</f>
        <v>1239945.72</v>
      </c>
      <c r="D85" s="14">
        <f t="shared" si="3"/>
        <v>-1207588.59</v>
      </c>
      <c r="E85" s="19">
        <f>(B85-C85)/C85</f>
        <v>-0.9739043980086484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</row>
    <row r="86" spans="1:248" ht="18" customHeight="1">
      <c r="A86" s="26" t="s">
        <v>86</v>
      </c>
      <c r="B86" s="14">
        <v>32824.81</v>
      </c>
      <c r="C86" s="15">
        <f>+'[1]SPM'!D171+'[1]SPM'!D172</f>
        <v>47738.41</v>
      </c>
      <c r="D86" s="14">
        <f t="shared" si="3"/>
        <v>-14913.600000000006</v>
      </c>
      <c r="E86" s="19">
        <f>(B86-C86)/C86</f>
        <v>-0.31240252869754154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</row>
    <row r="87" spans="1:248" ht="18" customHeight="1">
      <c r="A87" s="22" t="s">
        <v>87</v>
      </c>
      <c r="B87" s="23">
        <f>SUM(B85:B86)</f>
        <v>65181.94</v>
      </c>
      <c r="C87" s="24">
        <f>SUM(C85:C86)</f>
        <v>1287684.13</v>
      </c>
      <c r="D87" s="23">
        <f t="shared" si="3"/>
        <v>-1222502.19</v>
      </c>
      <c r="E87" s="25">
        <f>(B87-C87)/C87</f>
        <v>-0.9493804897634329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</row>
    <row r="88" spans="1:248" ht="6.75" customHeight="1">
      <c r="A88" s="26"/>
      <c r="B88" s="14"/>
      <c r="C88" s="15"/>
      <c r="D88" s="14">
        <f t="shared" si="3"/>
        <v>0</v>
      </c>
      <c r="E88" s="19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</row>
    <row r="89" spans="1:248" ht="18" customHeight="1">
      <c r="A89" s="31" t="s">
        <v>88</v>
      </c>
      <c r="B89" s="32">
        <f>B34+B82+B87</f>
        <v>180297148.72000003</v>
      </c>
      <c r="C89" s="33">
        <f>C34+C82+C87</f>
        <v>169162451.96</v>
      </c>
      <c r="D89" s="32">
        <f t="shared" si="3"/>
        <v>11134696.76000002</v>
      </c>
      <c r="E89" s="34">
        <f>(B89-C89)/C89</f>
        <v>0.06582250748311995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</row>
    <row r="90" spans="1:248" ht="8.25" customHeight="1">
      <c r="A90" s="7"/>
      <c r="B90" s="14"/>
      <c r="C90" s="15"/>
      <c r="D90" s="14">
        <f t="shared" si="3"/>
        <v>0</v>
      </c>
      <c r="E90" s="19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</row>
    <row r="91" spans="1:248" ht="18" customHeight="1">
      <c r="A91" s="27" t="s">
        <v>89</v>
      </c>
      <c r="B91" s="14"/>
      <c r="C91" s="15"/>
      <c r="D91" s="14">
        <f t="shared" si="3"/>
        <v>0</v>
      </c>
      <c r="E91" s="19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</row>
    <row r="92" spans="1:248" ht="18" customHeight="1">
      <c r="A92" s="26" t="s">
        <v>90</v>
      </c>
      <c r="B92" s="14">
        <v>0</v>
      </c>
      <c r="C92" s="15">
        <f>+'[1]SPM'!D179</f>
        <v>0</v>
      </c>
      <c r="D92" s="14">
        <f t="shared" si="3"/>
        <v>0</v>
      </c>
      <c r="E92" s="19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</row>
    <row r="93" spans="1:248" ht="18" customHeight="1">
      <c r="A93" s="26" t="s">
        <v>91</v>
      </c>
      <c r="B93" s="14">
        <v>0</v>
      </c>
      <c r="C93" s="15">
        <f>+'[1]SPM'!D180</f>
        <v>0</v>
      </c>
      <c r="D93" s="14">
        <f t="shared" si="3"/>
        <v>0</v>
      </c>
      <c r="E93" s="19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</row>
    <row r="94" spans="1:248" ht="18" customHeight="1">
      <c r="A94" s="26" t="s">
        <v>92</v>
      </c>
      <c r="B94" s="14">
        <v>7536579.7</v>
      </c>
      <c r="C94" s="15">
        <f>+'[1]SPM'!D181</f>
        <v>10742169.17</v>
      </c>
      <c r="D94" s="14">
        <f t="shared" si="3"/>
        <v>-3205589.4699999997</v>
      </c>
      <c r="E94" s="19">
        <f>(B94-C94)/C94</f>
        <v>-0.2984117471313291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</row>
    <row r="95" spans="1:248" ht="18" customHeight="1">
      <c r="A95" s="26" t="s">
        <v>93</v>
      </c>
      <c r="B95" s="14">
        <v>5065611.84</v>
      </c>
      <c r="C95" s="15">
        <f>+'[1]SPM'!D182</f>
        <v>5065611.84</v>
      </c>
      <c r="D95" s="14">
        <f t="shared" si="3"/>
        <v>0</v>
      </c>
      <c r="E95" s="19">
        <f>(B95-C95)/C95</f>
        <v>0</v>
      </c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</row>
    <row r="96" spans="1:248" ht="18" customHeight="1">
      <c r="A96" s="22" t="s">
        <v>94</v>
      </c>
      <c r="B96" s="23">
        <f>SUM(B92:B95)</f>
        <v>12602191.54</v>
      </c>
      <c r="C96" s="24">
        <f>SUM(C92:C95)</f>
        <v>15807781.01</v>
      </c>
      <c r="D96" s="23">
        <f t="shared" si="3"/>
        <v>-3205589.4700000007</v>
      </c>
      <c r="E96" s="25">
        <f>(B96-C96)/C96</f>
        <v>-0.20278554390221787</v>
      </c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</row>
    <row r="97" spans="1:5" ht="25.5" customHeight="1">
      <c r="A97" s="1" t="s">
        <v>95</v>
      </c>
      <c r="B97" s="2"/>
      <c r="C97" s="2"/>
      <c r="D97" s="2"/>
      <c r="E97" s="35"/>
    </row>
    <row r="98" spans="1:5" ht="25.5" customHeight="1">
      <c r="A98" s="55" t="s">
        <v>2</v>
      </c>
      <c r="B98" s="57">
        <v>2013</v>
      </c>
      <c r="C98" s="57">
        <v>2012</v>
      </c>
      <c r="D98" s="59" t="s">
        <v>3</v>
      </c>
      <c r="E98" s="60"/>
    </row>
    <row r="99" spans="1:5" ht="12.75" customHeight="1">
      <c r="A99" s="56"/>
      <c r="B99" s="58"/>
      <c r="C99" s="58"/>
      <c r="D99" s="5" t="s">
        <v>4</v>
      </c>
      <c r="E99" s="6" t="s">
        <v>5</v>
      </c>
    </row>
    <row r="100" spans="1:248" ht="21">
      <c r="A100" s="7" t="s">
        <v>96</v>
      </c>
      <c r="B100" s="14"/>
      <c r="C100" s="15"/>
      <c r="D100" s="14"/>
      <c r="E100" s="19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</row>
    <row r="101" spans="1:248" ht="21">
      <c r="A101" s="28" t="s">
        <v>97</v>
      </c>
      <c r="B101" s="14">
        <v>7250760.54</v>
      </c>
      <c r="C101" s="15">
        <f>+'[1]SPM'!D189*-1</f>
        <v>7250760.54</v>
      </c>
      <c r="D101" s="14">
        <f aca="true" t="shared" si="4" ref="D101:D132">+B101-C101</f>
        <v>0</v>
      </c>
      <c r="E101" s="19">
        <f aca="true" t="shared" si="5" ref="E101:E106">(B101-C101)/C101</f>
        <v>0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</row>
    <row r="102" spans="1:248" ht="21">
      <c r="A102" s="28" t="s">
        <v>98</v>
      </c>
      <c r="B102" s="14">
        <f>+B103+B104+B108+B109+B110</f>
        <v>73241124.17999999</v>
      </c>
      <c r="C102" s="15">
        <f>+C103+C104+C108+C109+C110</f>
        <v>65625366.669999994</v>
      </c>
      <c r="D102" s="14">
        <f t="shared" si="4"/>
        <v>7615757.509999998</v>
      </c>
      <c r="E102" s="19">
        <f t="shared" si="5"/>
        <v>0.11604898984101933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</row>
    <row r="103" spans="1:248" ht="21">
      <c r="A103" s="18" t="s">
        <v>99</v>
      </c>
      <c r="B103" s="14">
        <v>24501851.73</v>
      </c>
      <c r="C103" s="15">
        <f>+'[1]SPM'!D191*-1</f>
        <v>25878192.36</v>
      </c>
      <c r="D103" s="14">
        <f t="shared" si="4"/>
        <v>-1376340.629999999</v>
      </c>
      <c r="E103" s="19">
        <f t="shared" si="5"/>
        <v>-0.053185346598142336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</row>
    <row r="104" spans="1:248" ht="21">
      <c r="A104" s="18" t="s">
        <v>100</v>
      </c>
      <c r="B104" s="14">
        <f>+SUM(B105:B107)</f>
        <v>27998662.4</v>
      </c>
      <c r="C104" s="15">
        <f>+SUM(C105:C107)</f>
        <v>27664877.22</v>
      </c>
      <c r="D104" s="14">
        <f t="shared" si="4"/>
        <v>333785.1799999997</v>
      </c>
      <c r="E104" s="19">
        <f t="shared" si="5"/>
        <v>0.012065304947700748</v>
      </c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</row>
    <row r="105" spans="1:248" ht="21">
      <c r="A105" s="36" t="s">
        <v>101</v>
      </c>
      <c r="B105" s="14">
        <v>23123165.16</v>
      </c>
      <c r="C105" s="15">
        <f>+'[1]SPM'!D193*-1</f>
        <v>23443330.32</v>
      </c>
      <c r="D105" s="14">
        <f t="shared" si="4"/>
        <v>-320165.16000000015</v>
      </c>
      <c r="E105" s="19">
        <f t="shared" si="5"/>
        <v>-0.013656982844577354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</row>
    <row r="106" spans="1:248" ht="21">
      <c r="A106" s="36" t="s">
        <v>102</v>
      </c>
      <c r="B106" s="14">
        <v>4875497.24</v>
      </c>
      <c r="C106" s="15">
        <f>+'[1]SPM'!D194*-1</f>
        <v>4221546.9</v>
      </c>
      <c r="D106" s="14">
        <f t="shared" si="4"/>
        <v>653950.3399999999</v>
      </c>
      <c r="E106" s="19">
        <f t="shared" si="5"/>
        <v>0.15490775194277714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</row>
    <row r="107" spans="1:248" ht="21">
      <c r="A107" s="36" t="s">
        <v>103</v>
      </c>
      <c r="B107" s="14">
        <v>0</v>
      </c>
      <c r="C107" s="15">
        <f>+'[1]SPM'!D195*-1</f>
        <v>0</v>
      </c>
      <c r="D107" s="14">
        <f t="shared" si="4"/>
        <v>0</v>
      </c>
      <c r="E107" s="19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</row>
    <row r="108" spans="1:248" ht="21">
      <c r="A108" s="18" t="s">
        <v>104</v>
      </c>
      <c r="B108" s="14">
        <v>16652936.92</v>
      </c>
      <c r="C108" s="15">
        <f>+'[1]SPM'!D196*-1</f>
        <v>8051116.76</v>
      </c>
      <c r="D108" s="14">
        <f t="shared" si="4"/>
        <v>8601820.16</v>
      </c>
      <c r="E108" s="19">
        <f>(B108-C108)/C108</f>
        <v>1.068400871135795</v>
      </c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</row>
    <row r="109" spans="1:248" ht="21">
      <c r="A109" s="18" t="s">
        <v>105</v>
      </c>
      <c r="B109" s="14">
        <v>2209582.16</v>
      </c>
      <c r="C109" s="15">
        <f>+'[1]SPM'!D197*-1</f>
        <v>1565717.11</v>
      </c>
      <c r="D109" s="14">
        <f t="shared" si="4"/>
        <v>643865.05</v>
      </c>
      <c r="E109" s="19">
        <f>(B109-C109)/C109</f>
        <v>0.4112269361353533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</row>
    <row r="110" spans="1:248" ht="21">
      <c r="A110" s="18" t="s">
        <v>106</v>
      </c>
      <c r="B110" s="14">
        <v>1878090.97</v>
      </c>
      <c r="C110" s="15">
        <f>+'[1]SPM'!D198*-1</f>
        <v>2465463.22</v>
      </c>
      <c r="D110" s="14">
        <f t="shared" si="4"/>
        <v>-587372.2500000002</v>
      </c>
      <c r="E110" s="19">
        <f>(B110-C110)/C110</f>
        <v>-0.2382401186256594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</row>
    <row r="111" spans="1:248" ht="21">
      <c r="A111" s="28" t="s">
        <v>107</v>
      </c>
      <c r="B111" s="14">
        <v>1248687.03</v>
      </c>
      <c r="C111" s="15">
        <f>+'[1]SPM'!D199*-1</f>
        <v>1102638.79</v>
      </c>
      <c r="D111" s="14">
        <f t="shared" si="4"/>
        <v>146048.24</v>
      </c>
      <c r="E111" s="19">
        <f>(B111-C111)/C111</f>
        <v>0.13245338484781582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</row>
    <row r="112" spans="1:248" ht="21">
      <c r="A112" s="28" t="s">
        <v>108</v>
      </c>
      <c r="B112" s="14">
        <v>-155.96</v>
      </c>
      <c r="C112" s="15">
        <f>+SUM('[1]SPM'!D201:D205)*-1</f>
        <v>663419.25</v>
      </c>
      <c r="D112" s="14">
        <f t="shared" si="4"/>
        <v>-663575.21</v>
      </c>
      <c r="E112" s="19">
        <f>(B112-C112)/C112</f>
        <v>-1.0002350851290491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</row>
    <row r="113" spans="1:248" ht="21">
      <c r="A113" s="28" t="s">
        <v>109</v>
      </c>
      <c r="B113" s="14">
        <v>3772000</v>
      </c>
      <c r="C113" s="15">
        <f>+SUM('[1]SPM'!D207:D209)*-1</f>
        <v>0</v>
      </c>
      <c r="D113" s="14">
        <f t="shared" si="4"/>
        <v>3772000</v>
      </c>
      <c r="E113" s="19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</row>
    <row r="114" spans="1:248" ht="21">
      <c r="A114" s="28" t="s">
        <v>110</v>
      </c>
      <c r="B114" s="14">
        <v>-29380376.04</v>
      </c>
      <c r="C114" s="15">
        <f>+'[1]SPM'!D210*-1</f>
        <v>-32357283.87</v>
      </c>
      <c r="D114" s="14">
        <f t="shared" si="4"/>
        <v>2976907.830000002</v>
      </c>
      <c r="E114" s="19">
        <f>(B114-C114)/C114</f>
        <v>-0.09200116554776827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</row>
    <row r="115" spans="1:248" ht="21">
      <c r="A115" s="28" t="s">
        <v>111</v>
      </c>
      <c r="B115" s="14">
        <v>462165.92</v>
      </c>
      <c r="C115" s="15">
        <f>+'[1]SPM'!D211*-1</f>
        <v>14372.45</v>
      </c>
      <c r="D115" s="14">
        <f t="shared" si="4"/>
        <v>447793.47</v>
      </c>
      <c r="E115" s="19">
        <f>(B115-C115)/C115</f>
        <v>31.156376957303728</v>
      </c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</row>
    <row r="116" spans="1:248" ht="21">
      <c r="A116" s="37" t="s">
        <v>36</v>
      </c>
      <c r="B116" s="23">
        <f>+B101+B102+B111+B112+B113+B114+B115</f>
        <v>56594205.67000001</v>
      </c>
      <c r="C116" s="24">
        <f>+C101+C102+C111+C112+C113+C114+C115</f>
        <v>42299273.83</v>
      </c>
      <c r="D116" s="23">
        <f t="shared" si="4"/>
        <v>14294931.840000011</v>
      </c>
      <c r="E116" s="25">
        <f>(B116-C116)/C116</f>
        <v>0.3379474526548867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/>
      <c r="IL116" s="12"/>
      <c r="IM116" s="12"/>
      <c r="IN116" s="12"/>
    </row>
    <row r="117" spans="1:248" ht="21">
      <c r="A117" s="28"/>
      <c r="B117" s="14"/>
      <c r="C117" s="15"/>
      <c r="D117" s="14">
        <f t="shared" si="4"/>
        <v>0</v>
      </c>
      <c r="E117" s="19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</row>
    <row r="118" spans="1:248" ht="21">
      <c r="A118" s="38" t="s">
        <v>112</v>
      </c>
      <c r="B118" s="14"/>
      <c r="C118" s="15"/>
      <c r="D118" s="14">
        <f t="shared" si="4"/>
        <v>0</v>
      </c>
      <c r="E118" s="19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  <c r="IK118" s="12"/>
      <c r="IL118" s="12"/>
      <c r="IM118" s="12"/>
      <c r="IN118" s="12"/>
    </row>
    <row r="119" spans="1:248" ht="21">
      <c r="A119" s="39" t="s">
        <v>113</v>
      </c>
      <c r="B119" s="14">
        <v>0</v>
      </c>
      <c r="C119" s="15">
        <f>+'[1]SPM'!D213*-1</f>
        <v>0</v>
      </c>
      <c r="D119" s="14">
        <f t="shared" si="4"/>
        <v>0</v>
      </c>
      <c r="E119" s="19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</row>
    <row r="120" spans="1:248" ht="21">
      <c r="A120" s="39" t="s">
        <v>114</v>
      </c>
      <c r="B120" s="14">
        <v>9502366.46</v>
      </c>
      <c r="C120" s="15">
        <f>+SUM('[1]SPM'!D215:D219)*-1</f>
        <v>9384714.32</v>
      </c>
      <c r="D120" s="14">
        <f t="shared" si="4"/>
        <v>117652.1400000006</v>
      </c>
      <c r="E120" s="19">
        <f>(B120-C120)/C120</f>
        <v>0.01253657127838928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</row>
    <row r="121" spans="1:248" ht="21">
      <c r="A121" s="39" t="s">
        <v>115</v>
      </c>
      <c r="B121" s="14">
        <v>0</v>
      </c>
      <c r="C121" s="15">
        <f>+SUM('[1]SPM'!D221:D227)*-1</f>
        <v>0</v>
      </c>
      <c r="D121" s="14">
        <f t="shared" si="4"/>
        <v>0</v>
      </c>
      <c r="E121" s="19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</row>
    <row r="122" spans="1:248" ht="21">
      <c r="A122" s="39" t="s">
        <v>116</v>
      </c>
      <c r="B122" s="14">
        <v>21401835.54</v>
      </c>
      <c r="C122" s="15">
        <f>+SUM('[1]SPM'!D229:D232)*-1</f>
        <v>27061718</v>
      </c>
      <c r="D122" s="14">
        <f t="shared" si="4"/>
        <v>-5659882.460000001</v>
      </c>
      <c r="E122" s="19">
        <f>(B122-C122)/C122</f>
        <v>-0.2091471967892061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</row>
    <row r="123" spans="1:248" ht="21">
      <c r="A123" s="39" t="s">
        <v>117</v>
      </c>
      <c r="B123" s="14">
        <v>4898959.04</v>
      </c>
      <c r="C123" s="15">
        <f>+('[1]SPM'!D234+SUM('[1]SPM'!D236:D238)+'[1]SPM'!D239)*-1</f>
        <v>3218327.9</v>
      </c>
      <c r="D123" s="14">
        <f t="shared" si="4"/>
        <v>1680631.1400000001</v>
      </c>
      <c r="E123" s="19">
        <f>(B123-C123)/C123</f>
        <v>0.522206310923135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</row>
    <row r="124" spans="1:248" ht="21">
      <c r="A124" s="37" t="s">
        <v>83</v>
      </c>
      <c r="B124" s="23">
        <f>SUM(B119:B123)</f>
        <v>35803161.04</v>
      </c>
      <c r="C124" s="24">
        <f>SUM(C119:C123)</f>
        <v>39664760.22</v>
      </c>
      <c r="D124" s="23">
        <f t="shared" si="4"/>
        <v>-3861599.1799999997</v>
      </c>
      <c r="E124" s="25">
        <f>(B124-C124)/C124</f>
        <v>-0.09735591892101951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</row>
    <row r="125" spans="1:248" ht="21">
      <c r="A125" s="28"/>
      <c r="B125" s="14"/>
      <c r="C125" s="15"/>
      <c r="D125" s="14">
        <f t="shared" si="4"/>
        <v>0</v>
      </c>
      <c r="E125" s="19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</row>
    <row r="126" spans="1:248" ht="21">
      <c r="A126" s="38" t="s">
        <v>118</v>
      </c>
      <c r="B126" s="14"/>
      <c r="C126" s="15"/>
      <c r="D126" s="14">
        <f t="shared" si="4"/>
        <v>0</v>
      </c>
      <c r="E126" s="19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</row>
    <row r="127" spans="1:248" ht="21">
      <c r="A127" s="40" t="s">
        <v>119</v>
      </c>
      <c r="B127" s="14">
        <v>0</v>
      </c>
      <c r="C127" s="15">
        <f>+'[1]SPM'!D241*-1</f>
        <v>0</v>
      </c>
      <c r="D127" s="14">
        <f t="shared" si="4"/>
        <v>0</v>
      </c>
      <c r="E127" s="19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</row>
    <row r="128" spans="1:248" ht="21">
      <c r="A128" s="40" t="s">
        <v>120</v>
      </c>
      <c r="B128" s="14">
        <v>0</v>
      </c>
      <c r="C128" s="15">
        <f>+'[1]SPM'!D242*-1</f>
        <v>0</v>
      </c>
      <c r="D128" s="14">
        <f t="shared" si="4"/>
        <v>0</v>
      </c>
      <c r="E128" s="19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  <c r="IJ128" s="12"/>
      <c r="IK128" s="12"/>
      <c r="IL128" s="12"/>
      <c r="IM128" s="12"/>
      <c r="IN128" s="12"/>
    </row>
    <row r="129" spans="1:248" ht="21">
      <c r="A129" s="37" t="s">
        <v>87</v>
      </c>
      <c r="B129" s="23">
        <f>SUM(B127:B128)</f>
        <v>0</v>
      </c>
      <c r="C129" s="24">
        <f>SUM(C127:C128)</f>
        <v>0</v>
      </c>
      <c r="D129" s="23">
        <f t="shared" si="4"/>
        <v>0</v>
      </c>
      <c r="E129" s="25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  <c r="IH129" s="12"/>
      <c r="II129" s="12"/>
      <c r="IJ129" s="12"/>
      <c r="IK129" s="12"/>
      <c r="IL129" s="12"/>
      <c r="IM129" s="12"/>
      <c r="IN129" s="12"/>
    </row>
    <row r="130" spans="1:248" ht="21">
      <c r="A130" s="28"/>
      <c r="B130" s="14"/>
      <c r="C130" s="15"/>
      <c r="D130" s="14">
        <f t="shared" si="4"/>
        <v>0</v>
      </c>
      <c r="E130" s="19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</row>
    <row r="131" spans="1:248" ht="15.75" customHeight="1">
      <c r="A131" s="41" t="s">
        <v>121</v>
      </c>
      <c r="B131" s="14"/>
      <c r="C131" s="15"/>
      <c r="D131" s="14">
        <f t="shared" si="4"/>
        <v>0</v>
      </c>
      <c r="E131" s="19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  <c r="IH131" s="12"/>
      <c r="II131" s="12"/>
      <c r="IJ131" s="12"/>
      <c r="IK131" s="12"/>
      <c r="IL131" s="12"/>
      <c r="IM131" s="12"/>
      <c r="IN131" s="12"/>
    </row>
    <row r="132" spans="1:248" ht="21">
      <c r="A132" s="40" t="s">
        <v>122</v>
      </c>
      <c r="B132" s="14">
        <v>18515863.58</v>
      </c>
      <c r="C132" s="15">
        <f>+'[1]SPM'!D244*-1</f>
        <v>18515392.34</v>
      </c>
      <c r="D132" s="14">
        <f t="shared" si="4"/>
        <v>471.2399999983609</v>
      </c>
      <c r="E132" s="19">
        <f>(B132-C132)/C132</f>
        <v>2.545125651916706E-05</v>
      </c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</row>
    <row r="133" spans="1:248" ht="21">
      <c r="A133" s="39" t="s">
        <v>123</v>
      </c>
      <c r="B133" s="14">
        <v>0</v>
      </c>
      <c r="C133" s="15">
        <f>+SUM('[1]SPM'!D246:D250)*-1</f>
        <v>0</v>
      </c>
      <c r="D133" s="14">
        <f aca="true" t="shared" si="6" ref="D133:D164">+B133-C133</f>
        <v>0</v>
      </c>
      <c r="E133" s="19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</row>
    <row r="134" spans="1:248" ht="21">
      <c r="A134" s="39" t="s">
        <v>124</v>
      </c>
      <c r="B134" s="14">
        <v>174198.56</v>
      </c>
      <c r="C134" s="15">
        <f>+SUM('[1]SPM'!D252:D256)*-1</f>
        <v>454530.39</v>
      </c>
      <c r="D134" s="14">
        <f t="shared" si="6"/>
        <v>-280331.83</v>
      </c>
      <c r="E134" s="19">
        <f>(B134-C134)/C134</f>
        <v>-0.6167504663439556</v>
      </c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</row>
    <row r="135" spans="1:248" ht="21">
      <c r="A135" s="40" t="s">
        <v>125</v>
      </c>
      <c r="B135" s="14">
        <v>0</v>
      </c>
      <c r="C135" s="15">
        <f>+'[1]SPM'!D257*-1</f>
        <v>0</v>
      </c>
      <c r="D135" s="14">
        <f t="shared" si="6"/>
        <v>0</v>
      </c>
      <c r="E135" s="19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</row>
    <row r="136" spans="1:248" ht="21">
      <c r="A136" s="39" t="s">
        <v>126</v>
      </c>
      <c r="B136" s="14">
        <f>SUM(B137:B142)</f>
        <v>19633085.85</v>
      </c>
      <c r="C136" s="15">
        <f>SUM(C137:C142)</f>
        <v>14939475.67</v>
      </c>
      <c r="D136" s="14">
        <f t="shared" si="6"/>
        <v>4693610.180000002</v>
      </c>
      <c r="E136" s="19">
        <f>(B136-C136)/C136</f>
        <v>0.3141750275362911</v>
      </c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  <c r="IK136" s="12"/>
      <c r="IL136" s="12"/>
      <c r="IM136" s="12"/>
      <c r="IN136" s="12"/>
    </row>
    <row r="137" spans="1:248" ht="21">
      <c r="A137" s="39" t="s">
        <v>127</v>
      </c>
      <c r="B137" s="14">
        <v>1186857.53</v>
      </c>
      <c r="C137" s="15">
        <f>+('[1]SPM'!D260+'[1]SPM'!D263)*-1</f>
        <v>0</v>
      </c>
      <c r="D137" s="14">
        <f t="shared" si="6"/>
        <v>1186857.53</v>
      </c>
      <c r="E137" s="19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</row>
    <row r="138" spans="1:248" ht="21">
      <c r="A138" s="42" t="s">
        <v>128</v>
      </c>
      <c r="B138" s="14">
        <v>0</v>
      </c>
      <c r="C138" s="15">
        <f>+'[1]SPM'!D261*-1</f>
        <v>0</v>
      </c>
      <c r="D138" s="14">
        <f t="shared" si="6"/>
        <v>0</v>
      </c>
      <c r="E138" s="19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</row>
    <row r="139" spans="1:248" ht="21">
      <c r="A139" s="42" t="s">
        <v>129</v>
      </c>
      <c r="B139" s="14">
        <v>0</v>
      </c>
      <c r="C139" s="15">
        <f>+'[1]SPM'!D262*-1</f>
        <v>0</v>
      </c>
      <c r="D139" s="14">
        <f t="shared" si="6"/>
        <v>0</v>
      </c>
      <c r="E139" s="19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</row>
    <row r="140" spans="1:248" ht="21">
      <c r="A140" s="42" t="s">
        <v>130</v>
      </c>
      <c r="B140" s="14">
        <v>17557253.22</v>
      </c>
      <c r="C140" s="15">
        <f>+('[1]SPM'!D265+'[1]SPM'!D264)*-1</f>
        <v>14423535.8</v>
      </c>
      <c r="D140" s="14">
        <f t="shared" si="6"/>
        <v>3133717.419999998</v>
      </c>
      <c r="E140" s="19">
        <f>(B140-C140)/C140</f>
        <v>0.21726416209262628</v>
      </c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  <c r="IN140" s="12"/>
    </row>
    <row r="141" spans="1:248" ht="21">
      <c r="A141" s="42" t="s">
        <v>131</v>
      </c>
      <c r="B141" s="14">
        <v>0</v>
      </c>
      <c r="C141" s="15">
        <f>+'[1]SPM'!D267*-1</f>
        <v>0</v>
      </c>
      <c r="D141" s="14">
        <f t="shared" si="6"/>
        <v>0</v>
      </c>
      <c r="E141" s="19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  <c r="IH141" s="12"/>
      <c r="II141" s="12"/>
      <c r="IJ141" s="12"/>
      <c r="IK141" s="12"/>
      <c r="IL141" s="12"/>
      <c r="IM141" s="12"/>
      <c r="IN141" s="12"/>
    </row>
    <row r="142" spans="1:248" ht="21">
      <c r="A142" s="40" t="s">
        <v>132</v>
      </c>
      <c r="B142" s="14">
        <v>888975.1</v>
      </c>
      <c r="C142" s="15">
        <f>+'[1]SPM'!D266*-1</f>
        <v>515939.87</v>
      </c>
      <c r="D142" s="14">
        <f t="shared" si="6"/>
        <v>373035.23</v>
      </c>
      <c r="E142" s="19">
        <f>(B142-C142)/C142</f>
        <v>0.723020746584287</v>
      </c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  <c r="IF142" s="12"/>
      <c r="IG142" s="12"/>
      <c r="IH142" s="12"/>
      <c r="II142" s="12"/>
      <c r="IJ142" s="12"/>
      <c r="IK142" s="12"/>
      <c r="IL142" s="12"/>
      <c r="IM142" s="12"/>
      <c r="IN142" s="12"/>
    </row>
    <row r="143" spans="1:248" ht="15.75" customHeight="1">
      <c r="A143" s="28" t="s">
        <v>133</v>
      </c>
      <c r="B143" s="14">
        <v>21577.41</v>
      </c>
      <c r="C143" s="15">
        <f>+SUM('[1]SPM'!D269:D271)*-1</f>
        <v>271.81</v>
      </c>
      <c r="D143" s="14">
        <f t="shared" si="6"/>
        <v>21305.6</v>
      </c>
      <c r="E143" s="19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  <c r="IG143" s="12"/>
      <c r="IH143" s="12"/>
      <c r="II143" s="12"/>
      <c r="IJ143" s="12"/>
      <c r="IK143" s="12"/>
      <c r="IL143" s="12"/>
      <c r="IM143" s="12"/>
      <c r="IN143" s="12"/>
    </row>
    <row r="144" spans="1:248" ht="21">
      <c r="A144" s="40" t="s">
        <v>134</v>
      </c>
      <c r="B144" s="14">
        <v>31364854.98</v>
      </c>
      <c r="C144" s="15">
        <f>+('[1]SPM'!D273+'[1]SPM'!D274)*-1</f>
        <v>31847639.33</v>
      </c>
      <c r="D144" s="14">
        <f t="shared" si="6"/>
        <v>-482784.34999999776</v>
      </c>
      <c r="E144" s="19">
        <f>(B144-C144)/C144</f>
        <v>-0.015159187938467456</v>
      </c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  <c r="IF144" s="12"/>
      <c r="IG144" s="12"/>
      <c r="IH144" s="12"/>
      <c r="II144" s="12"/>
      <c r="IJ144" s="12"/>
      <c r="IK144" s="12"/>
      <c r="IL144" s="12"/>
      <c r="IM144" s="12"/>
      <c r="IN144" s="12"/>
    </row>
    <row r="145" spans="1:248" ht="21">
      <c r="A145" s="40" t="s">
        <v>135</v>
      </c>
      <c r="B145" s="14">
        <v>0</v>
      </c>
      <c r="C145" s="15">
        <f>+'[1]SPM'!D275*-1</f>
        <v>226.93</v>
      </c>
      <c r="D145" s="14">
        <f t="shared" si="6"/>
        <v>-226.93</v>
      </c>
      <c r="E145" s="19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  <c r="IH145" s="12"/>
      <c r="II145" s="12"/>
      <c r="IJ145" s="12"/>
      <c r="IK145" s="12"/>
      <c r="IL145" s="12"/>
      <c r="IM145" s="12"/>
      <c r="IN145" s="12"/>
    </row>
    <row r="146" spans="1:248" ht="21">
      <c r="A146" s="40" t="s">
        <v>136</v>
      </c>
      <c r="B146" s="14">
        <v>3725150.05</v>
      </c>
      <c r="C146" s="15">
        <f>+'[1]SPM'!D276*-1</f>
        <v>3722255.1</v>
      </c>
      <c r="D146" s="14">
        <f t="shared" si="6"/>
        <v>2894.9499999997206</v>
      </c>
      <c r="E146" s="19">
        <f>(B146-C146)/C146</f>
        <v>0.0007777408915363486</v>
      </c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  <c r="IH146" s="12"/>
      <c r="II146" s="12"/>
      <c r="IJ146" s="12"/>
      <c r="IK146" s="12"/>
      <c r="IL146" s="12"/>
      <c r="IM146" s="12"/>
      <c r="IN146" s="12"/>
    </row>
    <row r="147" spans="1:248" ht="21">
      <c r="A147" s="40" t="s">
        <v>137</v>
      </c>
      <c r="B147" s="14">
        <v>0</v>
      </c>
      <c r="C147" s="15">
        <f>+'[1]SPM'!D279*-1</f>
        <v>0</v>
      </c>
      <c r="D147" s="14">
        <f t="shared" si="6"/>
        <v>0</v>
      </c>
      <c r="E147" s="19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  <c r="IH147" s="12"/>
      <c r="II147" s="12"/>
      <c r="IJ147" s="12"/>
      <c r="IK147" s="12"/>
      <c r="IL147" s="12"/>
      <c r="IM147" s="12"/>
      <c r="IN147" s="12"/>
    </row>
    <row r="148" spans="1:248" ht="21">
      <c r="A148" s="40" t="s">
        <v>138</v>
      </c>
      <c r="B148" s="14">
        <v>1931978.64</v>
      </c>
      <c r="C148" s="15">
        <f>+'[1]SPM'!D277*-1</f>
        <v>1782175.5</v>
      </c>
      <c r="D148" s="14">
        <f t="shared" si="6"/>
        <v>149803.1399999999</v>
      </c>
      <c r="E148" s="19">
        <f>(B148-C148)/C148</f>
        <v>0.08405633451924342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  <c r="IH148" s="12"/>
      <c r="II148" s="12"/>
      <c r="IJ148" s="12"/>
      <c r="IK148" s="12"/>
      <c r="IL148" s="12"/>
      <c r="IM148" s="12"/>
      <c r="IN148" s="12"/>
    </row>
    <row r="149" spans="1:248" ht="21">
      <c r="A149" s="43" t="s">
        <v>139</v>
      </c>
      <c r="B149" s="14">
        <v>11480728.34</v>
      </c>
      <c r="C149" s="15">
        <f>+('[1]SPM'!D280+'[1]SPM'!D281+'[1]SPM'!D282)*-1</f>
        <v>13100615.92</v>
      </c>
      <c r="D149" s="14">
        <f t="shared" si="6"/>
        <v>-1619887.58</v>
      </c>
      <c r="E149" s="19">
        <f>(B149-C149)/C149</f>
        <v>-0.12364972684429329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  <c r="IF149" s="12"/>
      <c r="IG149" s="12"/>
      <c r="IH149" s="12"/>
      <c r="II149" s="12"/>
      <c r="IJ149" s="12"/>
      <c r="IK149" s="12"/>
      <c r="IL149" s="12"/>
      <c r="IM149" s="12"/>
      <c r="IN149" s="12"/>
    </row>
    <row r="150" spans="1:248" ht="21">
      <c r="A150" s="37" t="s">
        <v>94</v>
      </c>
      <c r="B150" s="23">
        <f>+SUM(B132:B136)+SUM(B143:B149)</f>
        <v>86847437.41</v>
      </c>
      <c r="C150" s="24">
        <f>+SUM(C132:C136)+SUM(C143:C149)</f>
        <v>84362582.99</v>
      </c>
      <c r="D150" s="23">
        <f t="shared" si="6"/>
        <v>2484854.420000002</v>
      </c>
      <c r="E150" s="25">
        <f>(B150-C150)/C150</f>
        <v>0.029454461112156164</v>
      </c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  <c r="IF150" s="12"/>
      <c r="IG150" s="12"/>
      <c r="IH150" s="12"/>
      <c r="II150" s="12"/>
      <c r="IJ150" s="12"/>
      <c r="IK150" s="12"/>
      <c r="IL150" s="12"/>
      <c r="IM150" s="12"/>
      <c r="IN150" s="12"/>
    </row>
    <row r="151" spans="1:248" ht="21">
      <c r="A151" s="28"/>
      <c r="B151" s="14"/>
      <c r="C151" s="15"/>
      <c r="D151" s="14">
        <f t="shared" si="6"/>
        <v>0</v>
      </c>
      <c r="E151" s="19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  <c r="IF151" s="12"/>
      <c r="IG151" s="12"/>
      <c r="IH151" s="12"/>
      <c r="II151" s="12"/>
      <c r="IJ151" s="12"/>
      <c r="IK151" s="12"/>
      <c r="IL151" s="12"/>
      <c r="IM151" s="12"/>
      <c r="IN151" s="12"/>
    </row>
    <row r="152" spans="1:248" ht="21">
      <c r="A152" s="38" t="s">
        <v>140</v>
      </c>
      <c r="B152" s="14"/>
      <c r="C152" s="15"/>
      <c r="D152" s="14">
        <f t="shared" si="6"/>
        <v>0</v>
      </c>
      <c r="E152" s="19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  <c r="IF152" s="12"/>
      <c r="IG152" s="12"/>
      <c r="IH152" s="12"/>
      <c r="II152" s="12"/>
      <c r="IJ152" s="12"/>
      <c r="IK152" s="12"/>
      <c r="IL152" s="12"/>
      <c r="IM152" s="12"/>
      <c r="IN152" s="12"/>
    </row>
    <row r="153" spans="1:248" ht="21">
      <c r="A153" s="40" t="s">
        <v>141</v>
      </c>
      <c r="B153" s="14">
        <v>1991.41</v>
      </c>
      <c r="C153" s="15">
        <f>+('[1]SPM'!D285+'[1]SPM'!D286)*-1</f>
        <v>77.92</v>
      </c>
      <c r="D153" s="14">
        <f t="shared" si="6"/>
        <v>1913.49</v>
      </c>
      <c r="E153" s="19">
        <f>(B153-C153)/C153</f>
        <v>24.557109856262834</v>
      </c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  <c r="IF153" s="12"/>
      <c r="IG153" s="12"/>
      <c r="IH153" s="12"/>
      <c r="II153" s="12"/>
      <c r="IJ153" s="12"/>
      <c r="IK153" s="12"/>
      <c r="IL153" s="12"/>
      <c r="IM153" s="12"/>
      <c r="IN153" s="12"/>
    </row>
    <row r="154" spans="1:248" ht="21">
      <c r="A154" s="40" t="s">
        <v>142</v>
      </c>
      <c r="B154" s="14">
        <v>1050353.19</v>
      </c>
      <c r="C154" s="15">
        <f>+('[1]SPM'!D288+'[1]SPM'!D289)*-1</f>
        <v>2835756.77</v>
      </c>
      <c r="D154" s="14">
        <f t="shared" si="6"/>
        <v>-1785403.58</v>
      </c>
      <c r="E154" s="19">
        <f>(B154-C154)/C154</f>
        <v>-0.6296039205083164</v>
      </c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  <c r="IF154" s="12"/>
      <c r="IG154" s="12"/>
      <c r="IH154" s="12"/>
      <c r="II154" s="12"/>
      <c r="IJ154" s="12"/>
      <c r="IK154" s="12"/>
      <c r="IL154" s="12"/>
      <c r="IM154" s="12"/>
      <c r="IN154" s="12"/>
    </row>
    <row r="155" spans="1:248" ht="21">
      <c r="A155" s="37" t="s">
        <v>143</v>
      </c>
      <c r="B155" s="23">
        <f>SUM(B153:B154)</f>
        <v>1052344.5999999999</v>
      </c>
      <c r="C155" s="24">
        <f>SUM(C153:C154)</f>
        <v>2835834.69</v>
      </c>
      <c r="D155" s="23">
        <f t="shared" si="6"/>
        <v>-1783490.09</v>
      </c>
      <c r="E155" s="25">
        <f>(B155-C155)/C155</f>
        <v>-0.6289118672146577</v>
      </c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  <c r="IF155" s="12"/>
      <c r="IG155" s="12"/>
      <c r="IH155" s="12"/>
      <c r="II155" s="12"/>
      <c r="IJ155" s="12"/>
      <c r="IK155" s="12"/>
      <c r="IL155" s="12"/>
      <c r="IM155" s="12"/>
      <c r="IN155" s="12"/>
    </row>
    <row r="156" spans="1:248" ht="21">
      <c r="A156" s="28"/>
      <c r="B156" s="14"/>
      <c r="C156" s="15"/>
      <c r="D156" s="14">
        <f t="shared" si="6"/>
        <v>0</v>
      </c>
      <c r="E156" s="19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  <c r="IH156" s="12"/>
      <c r="II156" s="12"/>
      <c r="IJ156" s="12"/>
      <c r="IK156" s="12"/>
      <c r="IL156" s="12"/>
      <c r="IM156" s="12"/>
      <c r="IN156" s="12"/>
    </row>
    <row r="157" spans="1:248" ht="21">
      <c r="A157" s="44" t="s">
        <v>144</v>
      </c>
      <c r="B157" s="32">
        <f>+B116+B124+B129+B150+B155</f>
        <v>180297148.72</v>
      </c>
      <c r="C157" s="33">
        <f>+C116+C124+C129+C150+C155</f>
        <v>169162451.73</v>
      </c>
      <c r="D157" s="32">
        <f t="shared" si="6"/>
        <v>11134696.99000001</v>
      </c>
      <c r="E157" s="34">
        <f>(B157-C157)/C157</f>
        <v>0.06582250893225458</v>
      </c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  <c r="IH157" s="12"/>
      <c r="II157" s="12"/>
      <c r="IJ157" s="12"/>
      <c r="IK157" s="12"/>
      <c r="IL157" s="12"/>
      <c r="IM157" s="12"/>
      <c r="IN157" s="12"/>
    </row>
    <row r="158" spans="1:248" ht="21">
      <c r="A158" s="28"/>
      <c r="B158" s="14"/>
      <c r="C158" s="15"/>
      <c r="D158" s="14">
        <f t="shared" si="6"/>
        <v>0</v>
      </c>
      <c r="E158" s="19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  <c r="IF158" s="12"/>
      <c r="IG158" s="12"/>
      <c r="IH158" s="12"/>
      <c r="II158" s="12"/>
      <c r="IJ158" s="12"/>
      <c r="IK158" s="12"/>
      <c r="IL158" s="12"/>
      <c r="IM158" s="12"/>
      <c r="IN158" s="12"/>
    </row>
    <row r="159" spans="1:248" ht="21">
      <c r="A159" s="38" t="s">
        <v>145</v>
      </c>
      <c r="B159" s="14"/>
      <c r="C159" s="15"/>
      <c r="D159" s="14">
        <f t="shared" si="6"/>
        <v>0</v>
      </c>
      <c r="E159" s="19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  <c r="IF159" s="12"/>
      <c r="IG159" s="12"/>
      <c r="IH159" s="12"/>
      <c r="II159" s="12"/>
      <c r="IJ159" s="12"/>
      <c r="IK159" s="12"/>
      <c r="IL159" s="12"/>
      <c r="IM159" s="12"/>
      <c r="IN159" s="12"/>
    </row>
    <row r="160" spans="1:248" ht="21">
      <c r="A160" s="38" t="s">
        <v>146</v>
      </c>
      <c r="B160" s="14">
        <v>0</v>
      </c>
      <c r="C160" s="15">
        <f>+'[1]SPM'!D296*-1</f>
        <v>0</v>
      </c>
      <c r="D160" s="14">
        <f t="shared" si="6"/>
        <v>0</v>
      </c>
      <c r="E160" s="19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  <c r="IF160" s="12"/>
      <c r="IG160" s="12"/>
      <c r="IH160" s="12"/>
      <c r="II160" s="12"/>
      <c r="IJ160" s="12"/>
      <c r="IK160" s="12"/>
      <c r="IL160" s="12"/>
      <c r="IM160" s="12"/>
      <c r="IN160" s="12"/>
    </row>
    <row r="161" spans="1:248" ht="21">
      <c r="A161" s="38" t="s">
        <v>147</v>
      </c>
      <c r="B161" s="14">
        <v>0</v>
      </c>
      <c r="C161" s="15">
        <f>+'[1]SPM'!D297*-1</f>
        <v>0</v>
      </c>
      <c r="D161" s="14">
        <f t="shared" si="6"/>
        <v>0</v>
      </c>
      <c r="E161" s="19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  <c r="IF161" s="12"/>
      <c r="IG161" s="12"/>
      <c r="IH161" s="12"/>
      <c r="II161" s="12"/>
      <c r="IJ161" s="12"/>
      <c r="IK161" s="12"/>
      <c r="IL161" s="12"/>
      <c r="IM161" s="12"/>
      <c r="IN161" s="12"/>
    </row>
    <row r="162" spans="1:248" ht="21">
      <c r="A162" s="38" t="s">
        <v>148</v>
      </c>
      <c r="B162" s="14">
        <v>7536579.7</v>
      </c>
      <c r="C162" s="15">
        <f>+'[1]SPM'!D298*-1</f>
        <v>10742169.17</v>
      </c>
      <c r="D162" s="14">
        <f t="shared" si="6"/>
        <v>-3205589.4699999997</v>
      </c>
      <c r="E162" s="19">
        <f>(B162-C162)/C162</f>
        <v>-0.2984117471313291</v>
      </c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  <c r="IF162" s="12"/>
      <c r="IG162" s="12"/>
      <c r="IH162" s="12"/>
      <c r="II162" s="12"/>
      <c r="IJ162" s="12"/>
      <c r="IK162" s="12"/>
      <c r="IL162" s="12"/>
      <c r="IM162" s="12"/>
      <c r="IN162" s="12"/>
    </row>
    <row r="163" spans="1:248" ht="21">
      <c r="A163" s="38" t="s">
        <v>149</v>
      </c>
      <c r="B163" s="14">
        <v>5065611.84</v>
      </c>
      <c r="C163" s="15">
        <f>+'[1]SPM'!D299*-1</f>
        <v>5065611.84</v>
      </c>
      <c r="D163" s="14">
        <f t="shared" si="6"/>
        <v>0</v>
      </c>
      <c r="E163" s="19">
        <f>(B163-C163)/C163</f>
        <v>0</v>
      </c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  <c r="IF163" s="12"/>
      <c r="IG163" s="12"/>
      <c r="IH163" s="12"/>
      <c r="II163" s="12"/>
      <c r="IJ163" s="12"/>
      <c r="IK163" s="12"/>
      <c r="IL163" s="12"/>
      <c r="IM163" s="12"/>
      <c r="IN163" s="12"/>
    </row>
    <row r="164" spans="1:248" ht="21">
      <c r="A164" s="37" t="s">
        <v>150</v>
      </c>
      <c r="B164" s="23">
        <f>SUM(B160:B163)</f>
        <v>12602191.54</v>
      </c>
      <c r="C164" s="24">
        <f>SUM(C160:C163)</f>
        <v>15807781.01</v>
      </c>
      <c r="D164" s="23">
        <f t="shared" si="6"/>
        <v>-3205589.4700000007</v>
      </c>
      <c r="E164" s="25">
        <f>(B164-C164)/C164</f>
        <v>-0.20278554390221787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  <c r="IF164" s="12"/>
      <c r="IG164" s="12"/>
      <c r="IH164" s="12"/>
      <c r="II164" s="12"/>
      <c r="IJ164" s="12"/>
      <c r="IK164" s="12"/>
      <c r="IL164" s="12"/>
      <c r="IM164" s="12"/>
      <c r="IN164" s="12"/>
    </row>
    <row r="165" spans="1:5" s="48" customFormat="1" ht="21">
      <c r="A165" s="45"/>
      <c r="B165" s="46"/>
      <c r="C165" s="46"/>
      <c r="D165" s="46"/>
      <c r="E165" s="47"/>
    </row>
    <row r="166" spans="1:5" s="48" customFormat="1" ht="21">
      <c r="A166" s="45"/>
      <c r="B166" s="46"/>
      <c r="C166" s="46"/>
      <c r="D166" s="46"/>
      <c r="E166" s="47"/>
    </row>
    <row r="167" spans="1:5" s="48" customFormat="1" ht="21">
      <c r="A167" s="45"/>
      <c r="B167" s="46"/>
      <c r="C167" s="46"/>
      <c r="D167" s="46"/>
      <c r="E167" s="47"/>
    </row>
    <row r="168" spans="1:5" s="48" customFormat="1" ht="21.75" thickBot="1">
      <c r="A168" s="49" t="s">
        <v>151</v>
      </c>
      <c r="B168" s="50"/>
      <c r="C168" s="50"/>
      <c r="D168" s="46"/>
      <c r="E168" s="47"/>
    </row>
    <row r="169" spans="1:5" s="48" customFormat="1" ht="21.75" thickTop="1">
      <c r="A169" s="51" t="s">
        <v>152</v>
      </c>
      <c r="B169" s="52">
        <f>+B89</f>
        <v>180297148.72000003</v>
      </c>
      <c r="C169" s="52">
        <f>+C89</f>
        <v>169162451.96</v>
      </c>
      <c r="D169" s="46"/>
      <c r="E169" s="47"/>
    </row>
    <row r="170" spans="1:5" s="48" customFormat="1" ht="21">
      <c r="A170" s="51" t="s">
        <v>153</v>
      </c>
      <c r="B170" s="52">
        <f>+B157</f>
        <v>180297148.72</v>
      </c>
      <c r="C170" s="52">
        <f>+C157</f>
        <v>169162451.73</v>
      </c>
      <c r="D170" s="46"/>
      <c r="E170" s="47"/>
    </row>
    <row r="171" spans="1:5" s="48" customFormat="1" ht="21">
      <c r="A171" s="51" t="s">
        <v>154</v>
      </c>
      <c r="B171" s="52">
        <f>+B169-B170</f>
        <v>0</v>
      </c>
      <c r="C171" s="52">
        <f>+C169-C170</f>
        <v>0.23000001907348633</v>
      </c>
      <c r="D171" s="46"/>
      <c r="E171" s="47"/>
    </row>
    <row r="172" spans="1:5" s="48" customFormat="1" ht="21">
      <c r="A172" s="51"/>
      <c r="B172" s="52"/>
      <c r="C172" s="52"/>
      <c r="D172" s="46"/>
      <c r="E172" s="47"/>
    </row>
    <row r="173" spans="1:5" s="48" customFormat="1" ht="21">
      <c r="A173" s="51" t="s">
        <v>155</v>
      </c>
      <c r="B173" s="52">
        <f>+B96</f>
        <v>12602191.54</v>
      </c>
      <c r="C173" s="52">
        <f>+C96</f>
        <v>15807781.01</v>
      </c>
      <c r="D173" s="46"/>
      <c r="E173" s="47"/>
    </row>
    <row r="174" spans="1:5" s="48" customFormat="1" ht="21">
      <c r="A174" s="51" t="s">
        <v>156</v>
      </c>
      <c r="B174" s="52">
        <f>+B164</f>
        <v>12602191.54</v>
      </c>
      <c r="C174" s="52">
        <f>+C164</f>
        <v>15807781.01</v>
      </c>
      <c r="D174" s="46"/>
      <c r="E174" s="47"/>
    </row>
    <row r="175" spans="1:5" s="48" customFormat="1" ht="21">
      <c r="A175" s="51" t="s">
        <v>154</v>
      </c>
      <c r="B175" s="52">
        <f>+B173-B174</f>
        <v>0</v>
      </c>
      <c r="C175" s="52">
        <f>+C173-C174</f>
        <v>0</v>
      </c>
      <c r="D175" s="46"/>
      <c r="E175" s="47"/>
    </row>
    <row r="176" spans="1:5" s="48" customFormat="1" ht="21">
      <c r="A176" s="45"/>
      <c r="B176" s="46"/>
      <c r="C176" s="46"/>
      <c r="D176" s="46"/>
      <c r="E176" s="47"/>
    </row>
    <row r="177" spans="1:5" s="48" customFormat="1" ht="21">
      <c r="A177" s="45"/>
      <c r="B177" s="46"/>
      <c r="C177" s="46"/>
      <c r="D177" s="46"/>
      <c r="E177" s="47"/>
    </row>
    <row r="178" spans="1:5" s="48" customFormat="1" ht="21">
      <c r="A178" s="45"/>
      <c r="B178" s="46"/>
      <c r="C178" s="46"/>
      <c r="D178" s="46"/>
      <c r="E178" s="47"/>
    </row>
    <row r="179" spans="1:5" s="48" customFormat="1" ht="21">
      <c r="A179" s="45"/>
      <c r="B179" s="46"/>
      <c r="C179" s="46"/>
      <c r="D179" s="46"/>
      <c r="E179" s="47"/>
    </row>
    <row r="180" spans="1:5" s="48" customFormat="1" ht="21">
      <c r="A180" s="45"/>
      <c r="B180" s="46"/>
      <c r="C180" s="46"/>
      <c r="D180" s="46"/>
      <c r="E180" s="47"/>
    </row>
    <row r="181" spans="1:5" s="48" customFormat="1" ht="21">
      <c r="A181" s="45"/>
      <c r="B181" s="46"/>
      <c r="C181" s="46"/>
      <c r="D181" s="46"/>
      <c r="E181" s="47"/>
    </row>
    <row r="182" spans="1:5" s="48" customFormat="1" ht="21">
      <c r="A182" s="45"/>
      <c r="B182" s="46"/>
      <c r="C182" s="46"/>
      <c r="D182" s="46"/>
      <c r="E182" s="47"/>
    </row>
    <row r="183" spans="1:5" s="48" customFormat="1" ht="21">
      <c r="A183" s="45"/>
      <c r="B183" s="46"/>
      <c r="C183" s="46"/>
      <c r="D183" s="46"/>
      <c r="E183" s="47"/>
    </row>
    <row r="184" spans="1:5" s="48" customFormat="1" ht="21">
      <c r="A184" s="45"/>
      <c r="B184" s="46"/>
      <c r="C184" s="46"/>
      <c r="D184" s="46"/>
      <c r="E184" s="47"/>
    </row>
    <row r="185" spans="1:5" s="48" customFormat="1" ht="21">
      <c r="A185" s="45"/>
      <c r="B185" s="46"/>
      <c r="C185" s="46"/>
      <c r="D185" s="46"/>
      <c r="E185" s="47"/>
    </row>
    <row r="186" spans="1:5" s="48" customFormat="1" ht="21">
      <c r="A186" s="45"/>
      <c r="B186" s="46"/>
      <c r="C186" s="46"/>
      <c r="D186" s="46"/>
      <c r="E186" s="47"/>
    </row>
    <row r="187" spans="1:5" s="48" customFormat="1" ht="21">
      <c r="A187" s="45"/>
      <c r="B187" s="46"/>
      <c r="C187" s="46"/>
      <c r="D187" s="46"/>
      <c r="E187" s="47"/>
    </row>
    <row r="188" spans="1:5" s="48" customFormat="1" ht="21">
      <c r="A188" s="45"/>
      <c r="B188" s="46"/>
      <c r="C188" s="46"/>
      <c r="D188" s="46"/>
      <c r="E188" s="47"/>
    </row>
    <row r="189" spans="1:5" s="48" customFormat="1" ht="21">
      <c r="A189" s="45"/>
      <c r="B189" s="46"/>
      <c r="C189" s="46"/>
      <c r="D189" s="46"/>
      <c r="E189" s="47"/>
    </row>
    <row r="190" spans="1:5" s="48" customFormat="1" ht="21">
      <c r="A190" s="45"/>
      <c r="B190" s="46"/>
      <c r="C190" s="46"/>
      <c r="D190" s="46"/>
      <c r="E190" s="47"/>
    </row>
    <row r="191" spans="1:5" s="48" customFormat="1" ht="21">
      <c r="A191" s="45"/>
      <c r="B191" s="46"/>
      <c r="C191" s="46"/>
      <c r="D191" s="46"/>
      <c r="E191" s="47"/>
    </row>
    <row r="192" spans="1:5" s="48" customFormat="1" ht="21">
      <c r="A192" s="45"/>
      <c r="B192" s="46"/>
      <c r="C192" s="46"/>
      <c r="D192" s="46"/>
      <c r="E192" s="47"/>
    </row>
    <row r="193" spans="1:5" s="48" customFormat="1" ht="21">
      <c r="A193" s="45"/>
      <c r="B193" s="46"/>
      <c r="C193" s="46"/>
      <c r="D193" s="46"/>
      <c r="E193" s="47"/>
    </row>
    <row r="194" spans="1:5" s="48" customFormat="1" ht="21">
      <c r="A194" s="45"/>
      <c r="B194" s="46"/>
      <c r="C194" s="46"/>
      <c r="D194" s="46"/>
      <c r="E194" s="47"/>
    </row>
    <row r="195" spans="1:5" s="48" customFormat="1" ht="21">
      <c r="A195" s="45"/>
      <c r="B195" s="46"/>
      <c r="C195" s="46"/>
      <c r="D195" s="46"/>
      <c r="E195" s="47"/>
    </row>
    <row r="196" spans="1:5" s="48" customFormat="1" ht="21">
      <c r="A196" s="45"/>
      <c r="B196" s="46"/>
      <c r="C196" s="46"/>
      <c r="D196" s="46"/>
      <c r="E196" s="47"/>
    </row>
    <row r="197" spans="1:5" s="48" customFormat="1" ht="21">
      <c r="A197" s="45"/>
      <c r="B197" s="46"/>
      <c r="C197" s="46"/>
      <c r="D197" s="46"/>
      <c r="E197" s="47"/>
    </row>
    <row r="198" spans="1:5" s="48" customFormat="1" ht="21">
      <c r="A198" s="45"/>
      <c r="B198" s="46"/>
      <c r="C198" s="46"/>
      <c r="D198" s="46"/>
      <c r="E198" s="47"/>
    </row>
    <row r="199" spans="1:5" s="48" customFormat="1" ht="21">
      <c r="A199" s="45"/>
      <c r="B199" s="46"/>
      <c r="C199" s="46"/>
      <c r="D199" s="46"/>
      <c r="E199" s="47"/>
    </row>
    <row r="200" spans="1:5" s="48" customFormat="1" ht="21">
      <c r="A200" s="45"/>
      <c r="B200" s="46"/>
      <c r="C200" s="46"/>
      <c r="D200" s="46"/>
      <c r="E200" s="47"/>
    </row>
    <row r="201" spans="1:5" s="48" customFormat="1" ht="21">
      <c r="A201" s="45"/>
      <c r="B201" s="46"/>
      <c r="C201" s="46"/>
      <c r="D201" s="46"/>
      <c r="E201" s="47"/>
    </row>
    <row r="202" spans="1:5" s="48" customFormat="1" ht="21">
      <c r="A202" s="45"/>
      <c r="B202" s="46"/>
      <c r="C202" s="46"/>
      <c r="D202" s="46"/>
      <c r="E202" s="47"/>
    </row>
    <row r="203" spans="1:5" s="48" customFormat="1" ht="21">
      <c r="A203" s="45"/>
      <c r="B203" s="46"/>
      <c r="C203" s="46"/>
      <c r="D203" s="46"/>
      <c r="E203" s="47"/>
    </row>
    <row r="204" spans="1:5" s="48" customFormat="1" ht="21">
      <c r="A204" s="45"/>
      <c r="B204" s="46"/>
      <c r="C204" s="46"/>
      <c r="D204" s="46"/>
      <c r="E204" s="47"/>
    </row>
    <row r="205" spans="1:5" s="48" customFormat="1" ht="21">
      <c r="A205" s="45"/>
      <c r="B205" s="46"/>
      <c r="C205" s="46"/>
      <c r="D205" s="46"/>
      <c r="E205" s="47"/>
    </row>
    <row r="206" spans="1:5" s="48" customFormat="1" ht="21">
      <c r="A206" s="45"/>
      <c r="B206" s="46"/>
      <c r="C206" s="46"/>
      <c r="D206" s="46"/>
      <c r="E206" s="47"/>
    </row>
    <row r="207" spans="1:5" s="48" customFormat="1" ht="21">
      <c r="A207" s="45"/>
      <c r="B207" s="46"/>
      <c r="C207" s="46"/>
      <c r="D207" s="46"/>
      <c r="E207" s="47"/>
    </row>
    <row r="208" spans="1:5" s="48" customFormat="1" ht="21">
      <c r="A208" s="45"/>
      <c r="B208" s="46"/>
      <c r="C208" s="46"/>
      <c r="D208" s="46"/>
      <c r="E208" s="47"/>
    </row>
    <row r="209" spans="1:5" s="48" customFormat="1" ht="21">
      <c r="A209" s="45"/>
      <c r="B209" s="46"/>
      <c r="C209" s="46"/>
      <c r="D209" s="46"/>
      <c r="E209" s="47"/>
    </row>
    <row r="210" spans="1:5" s="48" customFormat="1" ht="21">
      <c r="A210" s="45"/>
      <c r="B210" s="46"/>
      <c r="C210" s="46"/>
      <c r="D210" s="46"/>
      <c r="E210" s="47"/>
    </row>
    <row r="211" spans="1:5" s="48" customFormat="1" ht="21">
      <c r="A211" s="45"/>
      <c r="B211" s="46"/>
      <c r="C211" s="46"/>
      <c r="D211" s="46"/>
      <c r="E211" s="47"/>
    </row>
    <row r="212" spans="1:5" s="48" customFormat="1" ht="21">
      <c r="A212" s="45"/>
      <c r="B212" s="46"/>
      <c r="C212" s="46"/>
      <c r="D212" s="46"/>
      <c r="E212" s="47"/>
    </row>
    <row r="213" spans="1:5" s="48" customFormat="1" ht="21">
      <c r="A213" s="45"/>
      <c r="B213" s="46"/>
      <c r="C213" s="46"/>
      <c r="D213" s="46"/>
      <c r="E213" s="47"/>
    </row>
    <row r="214" spans="1:5" s="48" customFormat="1" ht="21">
      <c r="A214" s="45"/>
      <c r="B214" s="46"/>
      <c r="C214" s="46"/>
      <c r="D214" s="46"/>
      <c r="E214" s="47"/>
    </row>
    <row r="215" spans="1:5" s="48" customFormat="1" ht="21">
      <c r="A215" s="45"/>
      <c r="B215" s="46"/>
      <c r="C215" s="46"/>
      <c r="D215" s="46"/>
      <c r="E215" s="47"/>
    </row>
    <row r="216" spans="1:5" s="48" customFormat="1" ht="21">
      <c r="A216" s="45"/>
      <c r="B216" s="46"/>
      <c r="C216" s="46"/>
      <c r="D216" s="46"/>
      <c r="E216" s="47"/>
    </row>
    <row r="217" spans="1:5" s="48" customFormat="1" ht="21">
      <c r="A217" s="45"/>
      <c r="B217" s="46"/>
      <c r="C217" s="46"/>
      <c r="D217" s="46"/>
      <c r="E217" s="47"/>
    </row>
    <row r="218" spans="1:5" s="48" customFormat="1" ht="21">
      <c r="A218" s="45"/>
      <c r="B218" s="46"/>
      <c r="C218" s="46"/>
      <c r="D218" s="46"/>
      <c r="E218" s="47"/>
    </row>
    <row r="219" spans="1:5" s="48" customFormat="1" ht="21">
      <c r="A219" s="45"/>
      <c r="B219" s="46"/>
      <c r="C219" s="46"/>
      <c r="D219" s="46"/>
      <c r="E219" s="47"/>
    </row>
    <row r="220" spans="1:5" s="48" customFormat="1" ht="21">
      <c r="A220" s="45"/>
      <c r="B220" s="46"/>
      <c r="C220" s="46"/>
      <c r="D220" s="46"/>
      <c r="E220" s="47"/>
    </row>
    <row r="221" spans="1:5" s="48" customFormat="1" ht="21">
      <c r="A221" s="45"/>
      <c r="B221" s="46"/>
      <c r="C221" s="46"/>
      <c r="D221" s="46"/>
      <c r="E221" s="47"/>
    </row>
    <row r="222" spans="1:5" s="48" customFormat="1" ht="21">
      <c r="A222" s="45"/>
      <c r="B222" s="46"/>
      <c r="C222" s="46"/>
      <c r="D222" s="46"/>
      <c r="E222" s="47"/>
    </row>
    <row r="223" spans="1:5" s="48" customFormat="1" ht="21">
      <c r="A223" s="45"/>
      <c r="B223" s="46"/>
      <c r="C223" s="46"/>
      <c r="D223" s="46"/>
      <c r="E223" s="47"/>
    </row>
    <row r="224" spans="1:5" s="48" customFormat="1" ht="21">
      <c r="A224" s="45"/>
      <c r="B224" s="46"/>
      <c r="C224" s="46"/>
      <c r="D224" s="46"/>
      <c r="E224" s="47"/>
    </row>
    <row r="225" spans="1:5" s="48" customFormat="1" ht="21">
      <c r="A225" s="45"/>
      <c r="B225" s="46"/>
      <c r="C225" s="46"/>
      <c r="D225" s="46"/>
      <c r="E225" s="47"/>
    </row>
    <row r="226" spans="1:5" s="48" customFormat="1" ht="21">
      <c r="A226" s="45"/>
      <c r="B226" s="46"/>
      <c r="C226" s="46"/>
      <c r="D226" s="46"/>
      <c r="E226" s="47"/>
    </row>
    <row r="227" spans="1:5" s="48" customFormat="1" ht="21">
      <c r="A227" s="45"/>
      <c r="B227" s="46"/>
      <c r="C227" s="46"/>
      <c r="D227" s="46"/>
      <c r="E227" s="47"/>
    </row>
    <row r="228" spans="1:5" s="48" customFormat="1" ht="21">
      <c r="A228" s="45"/>
      <c r="B228" s="46"/>
      <c r="C228" s="46"/>
      <c r="D228" s="46"/>
      <c r="E228" s="47"/>
    </row>
    <row r="229" spans="1:5" s="48" customFormat="1" ht="21">
      <c r="A229" s="45"/>
      <c r="B229" s="46"/>
      <c r="C229" s="46"/>
      <c r="D229" s="46"/>
      <c r="E229" s="47"/>
    </row>
    <row r="230" spans="1:5" s="48" customFormat="1" ht="21">
      <c r="A230" s="45"/>
      <c r="B230" s="46"/>
      <c r="C230" s="46"/>
      <c r="D230" s="46"/>
      <c r="E230" s="47"/>
    </row>
    <row r="231" spans="1:5" s="48" customFormat="1" ht="21">
      <c r="A231" s="45"/>
      <c r="B231" s="46"/>
      <c r="C231" s="46"/>
      <c r="D231" s="46"/>
      <c r="E231" s="47"/>
    </row>
    <row r="232" spans="1:5" s="48" customFormat="1" ht="21">
      <c r="A232" s="45"/>
      <c r="B232" s="46"/>
      <c r="C232" s="46"/>
      <c r="D232" s="46"/>
      <c r="E232" s="47"/>
    </row>
    <row r="233" spans="1:5" s="48" customFormat="1" ht="21">
      <c r="A233" s="45"/>
      <c r="B233" s="46"/>
      <c r="C233" s="46"/>
      <c r="D233" s="46"/>
      <c r="E233" s="47"/>
    </row>
    <row r="234" spans="1:5" s="48" customFormat="1" ht="21">
      <c r="A234" s="45"/>
      <c r="B234" s="46"/>
      <c r="C234" s="46"/>
      <c r="D234" s="46"/>
      <c r="E234" s="47"/>
    </row>
    <row r="235" spans="1:5" s="48" customFormat="1" ht="21">
      <c r="A235" s="45"/>
      <c r="B235" s="46"/>
      <c r="C235" s="46"/>
      <c r="D235" s="46"/>
      <c r="E235" s="47"/>
    </row>
    <row r="236" spans="1:5" s="48" customFormat="1" ht="21">
      <c r="A236" s="45"/>
      <c r="B236" s="46"/>
      <c r="C236" s="46"/>
      <c r="D236" s="46"/>
      <c r="E236" s="47"/>
    </row>
    <row r="237" spans="1:5" s="48" customFormat="1" ht="21">
      <c r="A237" s="45"/>
      <c r="B237" s="46"/>
      <c r="C237" s="46"/>
      <c r="D237" s="46"/>
      <c r="E237" s="47"/>
    </row>
    <row r="238" spans="1:5" s="48" customFormat="1" ht="21">
      <c r="A238" s="45"/>
      <c r="B238" s="46"/>
      <c r="C238" s="46"/>
      <c r="D238" s="46"/>
      <c r="E238" s="47"/>
    </row>
    <row r="239" spans="1:5" s="48" customFormat="1" ht="21">
      <c r="A239" s="45"/>
      <c r="B239" s="46"/>
      <c r="C239" s="46"/>
      <c r="D239" s="46"/>
      <c r="E239" s="47"/>
    </row>
    <row r="240" spans="1:5" s="48" customFormat="1" ht="21">
      <c r="A240" s="45"/>
      <c r="B240" s="46"/>
      <c r="C240" s="46"/>
      <c r="D240" s="46"/>
      <c r="E240" s="47"/>
    </row>
    <row r="241" spans="1:5" s="48" customFormat="1" ht="21">
      <c r="A241" s="45"/>
      <c r="B241" s="46"/>
      <c r="C241" s="46"/>
      <c r="D241" s="46"/>
      <c r="E241" s="47"/>
    </row>
    <row r="242" spans="1:5" s="48" customFormat="1" ht="21">
      <c r="A242" s="45"/>
      <c r="B242" s="46"/>
      <c r="C242" s="46"/>
      <c r="D242" s="46"/>
      <c r="E242" s="47"/>
    </row>
    <row r="243" spans="1:5" s="48" customFormat="1" ht="21">
      <c r="A243" s="45"/>
      <c r="B243" s="46"/>
      <c r="C243" s="46"/>
      <c r="D243" s="46"/>
      <c r="E243" s="47"/>
    </row>
    <row r="244" spans="1:5" s="48" customFormat="1" ht="21">
      <c r="A244" s="45"/>
      <c r="B244" s="46"/>
      <c r="C244" s="46"/>
      <c r="D244" s="46"/>
      <c r="E244" s="47"/>
    </row>
    <row r="245" spans="1:5" s="48" customFormat="1" ht="21">
      <c r="A245" s="45"/>
      <c r="B245" s="46"/>
      <c r="C245" s="46"/>
      <c r="D245" s="46"/>
      <c r="E245" s="47"/>
    </row>
    <row r="246" spans="1:5" s="48" customFormat="1" ht="21">
      <c r="A246" s="45"/>
      <c r="B246" s="46"/>
      <c r="C246" s="46"/>
      <c r="D246" s="46"/>
      <c r="E246" s="47"/>
    </row>
    <row r="247" spans="1:5" s="48" customFormat="1" ht="21">
      <c r="A247" s="45"/>
      <c r="B247" s="46"/>
      <c r="C247" s="46"/>
      <c r="D247" s="46"/>
      <c r="E247" s="47"/>
    </row>
    <row r="248" spans="1:5" s="48" customFormat="1" ht="21">
      <c r="A248" s="45"/>
      <c r="B248" s="46"/>
      <c r="C248" s="46"/>
      <c r="D248" s="46"/>
      <c r="E248" s="47"/>
    </row>
    <row r="249" spans="1:5" s="48" customFormat="1" ht="21">
      <c r="A249" s="45"/>
      <c r="B249" s="46"/>
      <c r="C249" s="46"/>
      <c r="D249" s="46"/>
      <c r="E249" s="47"/>
    </row>
    <row r="250" spans="1:5" s="48" customFormat="1" ht="21">
      <c r="A250" s="45"/>
      <c r="B250" s="46"/>
      <c r="C250" s="46"/>
      <c r="D250" s="46"/>
      <c r="E250" s="47"/>
    </row>
    <row r="251" spans="1:5" s="48" customFormat="1" ht="21">
      <c r="A251" s="45"/>
      <c r="B251" s="46"/>
      <c r="C251" s="46"/>
      <c r="D251" s="46"/>
      <c r="E251" s="47"/>
    </row>
    <row r="252" spans="1:5" s="48" customFormat="1" ht="21">
      <c r="A252" s="45"/>
      <c r="B252" s="46"/>
      <c r="C252" s="46"/>
      <c r="D252" s="46"/>
      <c r="E252" s="47"/>
    </row>
    <row r="253" spans="1:5" s="48" customFormat="1" ht="21">
      <c r="A253" s="45"/>
      <c r="B253" s="46"/>
      <c r="C253" s="46"/>
      <c r="D253" s="46"/>
      <c r="E253" s="47"/>
    </row>
    <row r="254" spans="1:5" s="48" customFormat="1" ht="21">
      <c r="A254" s="45"/>
      <c r="B254" s="46"/>
      <c r="C254" s="46"/>
      <c r="D254" s="46"/>
      <c r="E254" s="47"/>
    </row>
    <row r="255" spans="1:5" s="48" customFormat="1" ht="21">
      <c r="A255" s="45"/>
      <c r="B255" s="46"/>
      <c r="C255" s="46"/>
      <c r="D255" s="46"/>
      <c r="E255" s="47"/>
    </row>
    <row r="256" spans="1:5" s="48" customFormat="1" ht="21">
      <c r="A256" s="45"/>
      <c r="B256" s="46"/>
      <c r="C256" s="46"/>
      <c r="D256" s="46"/>
      <c r="E256" s="47"/>
    </row>
    <row r="257" spans="1:5" s="48" customFormat="1" ht="21">
      <c r="A257" s="45"/>
      <c r="B257" s="46"/>
      <c r="C257" s="46"/>
      <c r="D257" s="46"/>
      <c r="E257" s="47"/>
    </row>
    <row r="258" spans="1:5" s="48" customFormat="1" ht="21">
      <c r="A258" s="45"/>
      <c r="B258" s="46"/>
      <c r="C258" s="46"/>
      <c r="D258" s="46"/>
      <c r="E258" s="47"/>
    </row>
    <row r="259" spans="1:5" s="48" customFormat="1" ht="21">
      <c r="A259" s="45"/>
      <c r="B259" s="46"/>
      <c r="C259" s="46"/>
      <c r="D259" s="46"/>
      <c r="E259" s="47"/>
    </row>
    <row r="260" spans="1:5" s="48" customFormat="1" ht="21">
      <c r="A260" s="45"/>
      <c r="B260" s="46"/>
      <c r="C260" s="46"/>
      <c r="D260" s="46"/>
      <c r="E260" s="47"/>
    </row>
    <row r="261" spans="1:5" s="48" customFormat="1" ht="21">
      <c r="A261" s="45"/>
      <c r="B261" s="46"/>
      <c r="C261" s="46"/>
      <c r="D261" s="46"/>
      <c r="E261" s="47"/>
    </row>
    <row r="262" spans="1:5" s="48" customFormat="1" ht="21">
      <c r="A262" s="45"/>
      <c r="B262" s="46"/>
      <c r="C262" s="46"/>
      <c r="D262" s="46"/>
      <c r="E262" s="47"/>
    </row>
    <row r="263" spans="1:5" s="48" customFormat="1" ht="21">
      <c r="A263" s="45"/>
      <c r="B263" s="46"/>
      <c r="C263" s="46"/>
      <c r="D263" s="46"/>
      <c r="E263" s="47"/>
    </row>
    <row r="264" spans="1:5" s="48" customFormat="1" ht="21">
      <c r="A264" s="45"/>
      <c r="B264" s="46"/>
      <c r="C264" s="46"/>
      <c r="D264" s="46"/>
      <c r="E264" s="47"/>
    </row>
    <row r="265" spans="1:5" s="48" customFormat="1" ht="21">
      <c r="A265" s="45"/>
      <c r="B265" s="46"/>
      <c r="C265" s="46"/>
      <c r="D265" s="46"/>
      <c r="E265" s="47"/>
    </row>
    <row r="266" spans="1:5" s="48" customFormat="1" ht="21">
      <c r="A266" s="45"/>
      <c r="B266" s="46"/>
      <c r="C266" s="46"/>
      <c r="D266" s="46"/>
      <c r="E266" s="47"/>
    </row>
    <row r="267" spans="1:5" s="48" customFormat="1" ht="21">
      <c r="A267" s="45"/>
      <c r="B267" s="46"/>
      <c r="C267" s="46"/>
      <c r="D267" s="46"/>
      <c r="E267" s="47"/>
    </row>
    <row r="268" spans="1:5" s="48" customFormat="1" ht="21">
      <c r="A268" s="45"/>
      <c r="B268" s="46"/>
      <c r="C268" s="46"/>
      <c r="D268" s="46"/>
      <c r="E268" s="47"/>
    </row>
    <row r="269" spans="1:5" s="48" customFormat="1" ht="21">
      <c r="A269" s="45"/>
      <c r="B269" s="46"/>
      <c r="C269" s="46"/>
      <c r="D269" s="46"/>
      <c r="E269" s="47"/>
    </row>
    <row r="270" spans="1:5" s="48" customFormat="1" ht="21">
      <c r="A270" s="45"/>
      <c r="B270" s="46"/>
      <c r="C270" s="46"/>
      <c r="D270" s="46"/>
      <c r="E270" s="47"/>
    </row>
    <row r="271" spans="1:5" s="48" customFormat="1" ht="21">
      <c r="A271" s="45"/>
      <c r="B271" s="46"/>
      <c r="C271" s="46"/>
      <c r="D271" s="46"/>
      <c r="E271" s="47"/>
    </row>
    <row r="272" spans="1:5" s="48" customFormat="1" ht="21">
      <c r="A272" s="45"/>
      <c r="B272" s="46"/>
      <c r="C272" s="46"/>
      <c r="D272" s="46"/>
      <c r="E272" s="47"/>
    </row>
    <row r="273" spans="1:5" s="48" customFormat="1" ht="21">
      <c r="A273" s="45"/>
      <c r="B273" s="46"/>
      <c r="C273" s="46"/>
      <c r="D273" s="46"/>
      <c r="E273" s="47"/>
    </row>
    <row r="274" spans="1:5" s="48" customFormat="1" ht="21">
      <c r="A274" s="45"/>
      <c r="B274" s="46"/>
      <c r="C274" s="46"/>
      <c r="D274" s="46"/>
      <c r="E274" s="47"/>
    </row>
    <row r="275" spans="1:5" s="48" customFormat="1" ht="21">
      <c r="A275" s="45"/>
      <c r="B275" s="46"/>
      <c r="C275" s="46"/>
      <c r="D275" s="46"/>
      <c r="E275" s="47"/>
    </row>
    <row r="276" spans="1:5" s="48" customFormat="1" ht="21">
      <c r="A276" s="45"/>
      <c r="B276" s="46"/>
      <c r="C276" s="46"/>
      <c r="D276" s="46"/>
      <c r="E276" s="47"/>
    </row>
    <row r="277" spans="1:5" s="48" customFormat="1" ht="21">
      <c r="A277" s="45"/>
      <c r="B277" s="46"/>
      <c r="C277" s="46"/>
      <c r="D277" s="46"/>
      <c r="E277" s="47"/>
    </row>
    <row r="278" spans="1:5" s="48" customFormat="1" ht="21">
      <c r="A278" s="45"/>
      <c r="B278" s="46"/>
      <c r="C278" s="46"/>
      <c r="D278" s="46"/>
      <c r="E278" s="47"/>
    </row>
    <row r="279" spans="1:5" s="48" customFormat="1" ht="21">
      <c r="A279" s="45"/>
      <c r="B279" s="46"/>
      <c r="C279" s="46"/>
      <c r="D279" s="46"/>
      <c r="E279" s="47"/>
    </row>
    <row r="280" spans="1:5" s="48" customFormat="1" ht="21">
      <c r="A280" s="45"/>
      <c r="B280" s="46"/>
      <c r="C280" s="46"/>
      <c r="D280" s="46"/>
      <c r="E280" s="47"/>
    </row>
    <row r="281" spans="1:5" s="48" customFormat="1" ht="21">
      <c r="A281" s="45"/>
      <c r="B281" s="46"/>
      <c r="C281" s="46"/>
      <c r="D281" s="46"/>
      <c r="E281" s="47"/>
    </row>
    <row r="282" spans="1:5" s="48" customFormat="1" ht="21">
      <c r="A282" s="45"/>
      <c r="B282" s="46"/>
      <c r="C282" s="46"/>
      <c r="D282" s="46"/>
      <c r="E282" s="47"/>
    </row>
    <row r="283" spans="1:5" s="48" customFormat="1" ht="21">
      <c r="A283" s="45"/>
      <c r="B283" s="46"/>
      <c r="C283" s="46"/>
      <c r="D283" s="46"/>
      <c r="E283" s="47"/>
    </row>
    <row r="284" spans="1:5" s="48" customFormat="1" ht="21">
      <c r="A284" s="45"/>
      <c r="B284" s="46"/>
      <c r="C284" s="46"/>
      <c r="D284" s="46"/>
      <c r="E284" s="47"/>
    </row>
    <row r="285" spans="1:5" s="48" customFormat="1" ht="21">
      <c r="A285" s="45"/>
      <c r="B285" s="46"/>
      <c r="C285" s="46"/>
      <c r="D285" s="46"/>
      <c r="E285" s="47"/>
    </row>
    <row r="286" spans="1:5" s="48" customFormat="1" ht="21">
      <c r="A286" s="45"/>
      <c r="B286" s="46"/>
      <c r="C286" s="46"/>
      <c r="D286" s="46"/>
      <c r="E286" s="47"/>
    </row>
    <row r="287" spans="1:5" s="48" customFormat="1" ht="21">
      <c r="A287" s="45"/>
      <c r="B287" s="46"/>
      <c r="C287" s="46"/>
      <c r="D287" s="46"/>
      <c r="E287" s="47"/>
    </row>
    <row r="288" spans="1:5" s="48" customFormat="1" ht="21">
      <c r="A288" s="45"/>
      <c r="B288" s="46"/>
      <c r="C288" s="46"/>
      <c r="D288" s="46"/>
      <c r="E288" s="47"/>
    </row>
    <row r="289" spans="1:5" s="48" customFormat="1" ht="21">
      <c r="A289" s="45"/>
      <c r="B289" s="46"/>
      <c r="C289" s="46"/>
      <c r="D289" s="46"/>
      <c r="E289" s="47"/>
    </row>
    <row r="290" spans="1:5" s="48" customFormat="1" ht="21">
      <c r="A290" s="45"/>
      <c r="B290" s="46"/>
      <c r="C290" s="46"/>
      <c r="D290" s="46"/>
      <c r="E290" s="47"/>
    </row>
    <row r="291" spans="1:5" s="48" customFormat="1" ht="21">
      <c r="A291" s="45"/>
      <c r="B291" s="46"/>
      <c r="C291" s="46"/>
      <c r="D291" s="46"/>
      <c r="E291" s="47"/>
    </row>
    <row r="292" spans="1:5" s="48" customFormat="1" ht="21">
      <c r="A292" s="45"/>
      <c r="B292" s="46"/>
      <c r="C292" s="46"/>
      <c r="D292" s="46"/>
      <c r="E292" s="47"/>
    </row>
    <row r="293" spans="1:5" s="48" customFormat="1" ht="21">
      <c r="A293" s="45"/>
      <c r="B293" s="46"/>
      <c r="C293" s="46"/>
      <c r="D293" s="46"/>
      <c r="E293" s="47"/>
    </row>
    <row r="294" spans="1:5" s="48" customFormat="1" ht="21">
      <c r="A294" s="45"/>
      <c r="B294" s="46"/>
      <c r="C294" s="46"/>
      <c r="D294" s="46"/>
      <c r="E294" s="47"/>
    </row>
    <row r="295" spans="1:5" s="48" customFormat="1" ht="21">
      <c r="A295" s="45"/>
      <c r="B295" s="46"/>
      <c r="C295" s="46"/>
      <c r="D295" s="46"/>
      <c r="E295" s="47"/>
    </row>
    <row r="296" spans="1:5" s="48" customFormat="1" ht="21">
      <c r="A296" s="45"/>
      <c r="B296" s="46"/>
      <c r="C296" s="46"/>
      <c r="D296" s="46"/>
      <c r="E296" s="47"/>
    </row>
    <row r="297" spans="1:5" s="48" customFormat="1" ht="21">
      <c r="A297" s="45"/>
      <c r="B297" s="46"/>
      <c r="C297" s="46"/>
      <c r="D297" s="46"/>
      <c r="E297" s="47"/>
    </row>
    <row r="298" spans="1:5" s="48" customFormat="1" ht="21">
      <c r="A298" s="45"/>
      <c r="B298" s="46"/>
      <c r="C298" s="46"/>
      <c r="D298" s="46"/>
      <c r="E298" s="47"/>
    </row>
    <row r="299" spans="1:5" s="48" customFormat="1" ht="21">
      <c r="A299" s="45"/>
      <c r="B299" s="46"/>
      <c r="C299" s="46"/>
      <c r="D299" s="46"/>
      <c r="E299" s="47"/>
    </row>
    <row r="300" spans="1:5" s="48" customFormat="1" ht="21">
      <c r="A300" s="45"/>
      <c r="B300" s="46"/>
      <c r="C300" s="46"/>
      <c r="D300" s="46"/>
      <c r="E300" s="47"/>
    </row>
    <row r="301" spans="1:5" s="48" customFormat="1" ht="21">
      <c r="A301" s="45"/>
      <c r="B301" s="46"/>
      <c r="C301" s="46"/>
      <c r="D301" s="46"/>
      <c r="E301" s="47"/>
    </row>
    <row r="302" spans="1:5" s="48" customFormat="1" ht="21">
      <c r="A302" s="45"/>
      <c r="B302" s="46"/>
      <c r="C302" s="46"/>
      <c r="D302" s="46"/>
      <c r="E302" s="47"/>
    </row>
    <row r="303" spans="1:5" s="48" customFormat="1" ht="21">
      <c r="A303" s="45"/>
      <c r="B303" s="46"/>
      <c r="C303" s="46"/>
      <c r="D303" s="46"/>
      <c r="E303" s="47"/>
    </row>
    <row r="304" spans="1:5" s="48" customFormat="1" ht="21">
      <c r="A304" s="45"/>
      <c r="B304" s="46"/>
      <c r="C304" s="46"/>
      <c r="D304" s="46"/>
      <c r="E304" s="47"/>
    </row>
    <row r="305" spans="1:5" s="48" customFormat="1" ht="21">
      <c r="A305" s="45"/>
      <c r="B305" s="46"/>
      <c r="C305" s="46"/>
      <c r="D305" s="46"/>
      <c r="E305" s="47"/>
    </row>
    <row r="306" spans="1:5" s="48" customFormat="1" ht="21">
      <c r="A306" s="45"/>
      <c r="B306" s="46"/>
      <c r="C306" s="46"/>
      <c r="D306" s="46"/>
      <c r="E306" s="47"/>
    </row>
    <row r="307" spans="1:5" s="48" customFormat="1" ht="21">
      <c r="A307" s="45"/>
      <c r="B307" s="46"/>
      <c r="C307" s="46"/>
      <c r="D307" s="46"/>
      <c r="E307" s="47"/>
    </row>
    <row r="308" spans="1:5" s="48" customFormat="1" ht="21">
      <c r="A308" s="45"/>
      <c r="B308" s="46"/>
      <c r="C308" s="46"/>
      <c r="D308" s="46"/>
      <c r="E308" s="47"/>
    </row>
    <row r="309" spans="1:5" s="48" customFormat="1" ht="21">
      <c r="A309" s="45"/>
      <c r="B309" s="46"/>
      <c r="C309" s="46"/>
      <c r="D309" s="46"/>
      <c r="E309" s="47"/>
    </row>
    <row r="310" spans="1:5" s="48" customFormat="1" ht="21">
      <c r="A310" s="45"/>
      <c r="B310" s="46"/>
      <c r="C310" s="46"/>
      <c r="D310" s="46"/>
      <c r="E310" s="47"/>
    </row>
    <row r="311" spans="1:5" s="48" customFormat="1" ht="21">
      <c r="A311" s="45"/>
      <c r="B311" s="46"/>
      <c r="C311" s="46"/>
      <c r="D311" s="46"/>
      <c r="E311" s="47"/>
    </row>
    <row r="312" spans="1:5" s="48" customFormat="1" ht="21">
      <c r="A312" s="45"/>
      <c r="B312" s="46"/>
      <c r="C312" s="46"/>
      <c r="D312" s="46"/>
      <c r="E312" s="47"/>
    </row>
    <row r="313" spans="1:5" s="48" customFormat="1" ht="21">
      <c r="A313" s="45"/>
      <c r="B313" s="46"/>
      <c r="C313" s="46"/>
      <c r="D313" s="46"/>
      <c r="E313" s="47"/>
    </row>
    <row r="314" spans="1:5" s="48" customFormat="1" ht="21">
      <c r="A314" s="45"/>
      <c r="B314" s="46"/>
      <c r="C314" s="46"/>
      <c r="D314" s="46"/>
      <c r="E314" s="47"/>
    </row>
    <row r="315" spans="1:5" s="48" customFormat="1" ht="21">
      <c r="A315" s="45"/>
      <c r="B315" s="46"/>
      <c r="C315" s="46"/>
      <c r="D315" s="46"/>
      <c r="E315" s="47"/>
    </row>
    <row r="316" spans="1:5" s="48" customFormat="1" ht="21">
      <c r="A316" s="45"/>
      <c r="B316" s="46"/>
      <c r="C316" s="46"/>
      <c r="D316" s="46"/>
      <c r="E316" s="47"/>
    </row>
    <row r="317" spans="1:5" s="48" customFormat="1" ht="21">
      <c r="A317" s="45"/>
      <c r="B317" s="46"/>
      <c r="C317" s="46"/>
      <c r="D317" s="46"/>
      <c r="E317" s="47"/>
    </row>
    <row r="318" spans="1:5" s="48" customFormat="1" ht="21">
      <c r="A318" s="45"/>
      <c r="B318" s="46"/>
      <c r="C318" s="46"/>
      <c r="D318" s="46"/>
      <c r="E318" s="47"/>
    </row>
    <row r="319" spans="1:5" s="48" customFormat="1" ht="21">
      <c r="A319" s="45"/>
      <c r="B319" s="46"/>
      <c r="C319" s="46"/>
      <c r="D319" s="46"/>
      <c r="E319" s="47"/>
    </row>
    <row r="320" spans="1:5" s="48" customFormat="1" ht="21">
      <c r="A320" s="45"/>
      <c r="B320" s="46"/>
      <c r="C320" s="46"/>
      <c r="D320" s="46"/>
      <c r="E320" s="47"/>
    </row>
    <row r="321" spans="1:5" s="48" customFormat="1" ht="21">
      <c r="A321" s="45"/>
      <c r="B321" s="46"/>
      <c r="C321" s="46"/>
      <c r="D321" s="46"/>
      <c r="E321" s="47"/>
    </row>
    <row r="322" spans="1:5" s="48" customFormat="1" ht="21">
      <c r="A322" s="45"/>
      <c r="B322" s="46"/>
      <c r="C322" s="46"/>
      <c r="D322" s="46"/>
      <c r="E322" s="47"/>
    </row>
    <row r="323" spans="1:5" s="48" customFormat="1" ht="21">
      <c r="A323" s="45"/>
      <c r="B323" s="46"/>
      <c r="C323" s="46"/>
      <c r="D323" s="46"/>
      <c r="E323" s="47"/>
    </row>
    <row r="324" spans="1:5" s="48" customFormat="1" ht="21">
      <c r="A324" s="45"/>
      <c r="B324" s="46"/>
      <c r="C324" s="46"/>
      <c r="D324" s="46"/>
      <c r="E324" s="47"/>
    </row>
    <row r="325" spans="1:5" s="48" customFormat="1" ht="21">
      <c r="A325" s="45"/>
      <c r="B325" s="46"/>
      <c r="C325" s="46"/>
      <c r="D325" s="46"/>
      <c r="E325" s="47"/>
    </row>
    <row r="326" spans="1:5" s="48" customFormat="1" ht="21">
      <c r="A326" s="45"/>
      <c r="B326" s="46"/>
      <c r="C326" s="46"/>
      <c r="D326" s="46"/>
      <c r="E326" s="47"/>
    </row>
    <row r="327" spans="1:5" s="48" customFormat="1" ht="21">
      <c r="A327" s="45"/>
      <c r="B327" s="46"/>
      <c r="C327" s="46"/>
      <c r="D327" s="46"/>
      <c r="E327" s="47"/>
    </row>
    <row r="328" spans="1:5" s="48" customFormat="1" ht="21">
      <c r="A328" s="45"/>
      <c r="B328" s="46"/>
      <c r="C328" s="46"/>
      <c r="D328" s="46"/>
      <c r="E328" s="47"/>
    </row>
    <row r="329" spans="1:5" s="48" customFormat="1" ht="21">
      <c r="A329" s="45"/>
      <c r="B329" s="46"/>
      <c r="C329" s="46"/>
      <c r="D329" s="46"/>
      <c r="E329" s="47"/>
    </row>
    <row r="330" spans="1:5" s="48" customFormat="1" ht="21">
      <c r="A330" s="45"/>
      <c r="B330" s="46"/>
      <c r="C330" s="46"/>
      <c r="D330" s="46"/>
      <c r="E330" s="47"/>
    </row>
    <row r="331" spans="1:3" ht="21">
      <c r="A331" s="45"/>
      <c r="B331" s="46"/>
      <c r="C331" s="46"/>
    </row>
    <row r="332" spans="1:3" ht="21">
      <c r="A332" s="45"/>
      <c r="B332" s="46"/>
      <c r="C332" s="46"/>
    </row>
    <row r="333" spans="1:3" ht="21">
      <c r="A333" s="45"/>
      <c r="B333" s="46"/>
      <c r="C333" s="46"/>
    </row>
    <row r="334" spans="1:3" ht="21">
      <c r="A334" s="45"/>
      <c r="B334" s="46"/>
      <c r="C334" s="46"/>
    </row>
    <row r="335" spans="1:3" ht="21">
      <c r="A335" s="45"/>
      <c r="B335" s="46"/>
      <c r="C335" s="46"/>
    </row>
    <row r="336" spans="1:3" ht="21">
      <c r="A336" s="45"/>
      <c r="B336" s="46"/>
      <c r="C336" s="46"/>
    </row>
    <row r="337" spans="1:3" ht="21">
      <c r="A337" s="45"/>
      <c r="B337" s="46"/>
      <c r="C337" s="46"/>
    </row>
    <row r="338" spans="1:3" ht="21">
      <c r="A338" s="45"/>
      <c r="B338" s="46"/>
      <c r="C338" s="46"/>
    </row>
    <row r="339" spans="1:3" ht="21">
      <c r="A339" s="45"/>
      <c r="B339" s="46"/>
      <c r="C339" s="46"/>
    </row>
    <row r="340" spans="1:3" ht="21">
      <c r="A340" s="45"/>
      <c r="B340" s="46"/>
      <c r="C340" s="46"/>
    </row>
    <row r="341" spans="1:3" ht="21">
      <c r="A341" s="45"/>
      <c r="B341" s="46"/>
      <c r="C341" s="46"/>
    </row>
    <row r="342" spans="1:3" ht="21">
      <c r="A342" s="45"/>
      <c r="B342" s="46"/>
      <c r="C342" s="46"/>
    </row>
    <row r="343" spans="1:3" ht="21">
      <c r="A343" s="45"/>
      <c r="B343" s="46"/>
      <c r="C343" s="46"/>
    </row>
    <row r="344" spans="1:3" ht="21">
      <c r="A344" s="45"/>
      <c r="B344" s="46"/>
      <c r="C344" s="46"/>
    </row>
    <row r="345" spans="1:3" ht="21">
      <c r="A345" s="45"/>
      <c r="B345" s="46"/>
      <c r="C345" s="46"/>
    </row>
    <row r="346" spans="1:3" ht="21">
      <c r="A346" s="45"/>
      <c r="B346" s="46"/>
      <c r="C346" s="46"/>
    </row>
    <row r="347" spans="1:3" ht="21">
      <c r="A347" s="45"/>
      <c r="B347" s="46"/>
      <c r="C347" s="46"/>
    </row>
    <row r="348" spans="1:3" ht="21">
      <c r="A348" s="45"/>
      <c r="B348" s="46"/>
      <c r="C348" s="46"/>
    </row>
    <row r="349" spans="1:3" ht="21">
      <c r="A349" s="45"/>
      <c r="B349" s="46"/>
      <c r="C349" s="46"/>
    </row>
    <row r="350" spans="1:3" ht="21">
      <c r="A350" s="45"/>
      <c r="B350" s="46"/>
      <c r="C350" s="46"/>
    </row>
    <row r="351" spans="1:3" ht="21">
      <c r="A351" s="45"/>
      <c r="B351" s="46"/>
      <c r="C351" s="46"/>
    </row>
    <row r="352" spans="1:3" ht="21">
      <c r="A352" s="45"/>
      <c r="B352" s="46"/>
      <c r="C352" s="46"/>
    </row>
    <row r="353" spans="1:3" ht="21">
      <c r="A353" s="45"/>
      <c r="B353" s="46"/>
      <c r="C353" s="46"/>
    </row>
    <row r="354" spans="1:3" ht="21">
      <c r="A354" s="45"/>
      <c r="B354" s="46"/>
      <c r="C354" s="46"/>
    </row>
    <row r="355" spans="1:3" ht="21">
      <c r="A355" s="45"/>
      <c r="B355" s="46"/>
      <c r="C355" s="46"/>
    </row>
    <row r="356" spans="1:3" ht="21">
      <c r="A356" s="45"/>
      <c r="B356" s="46"/>
      <c r="C356" s="46"/>
    </row>
    <row r="357" spans="1:3" ht="21">
      <c r="A357" s="45"/>
      <c r="B357" s="46"/>
      <c r="C357" s="46"/>
    </row>
    <row r="358" spans="1:3" ht="21">
      <c r="A358" s="45"/>
      <c r="B358" s="46"/>
      <c r="C358" s="46"/>
    </row>
    <row r="359" spans="1:3" ht="21">
      <c r="A359" s="45"/>
      <c r="B359" s="46"/>
      <c r="C359" s="46"/>
    </row>
    <row r="360" spans="1:3" ht="21">
      <c r="A360" s="45"/>
      <c r="B360" s="46"/>
      <c r="C360" s="46"/>
    </row>
    <row r="361" spans="1:3" ht="21">
      <c r="A361" s="45"/>
      <c r="B361" s="46"/>
      <c r="C361" s="46"/>
    </row>
    <row r="362" spans="1:3" ht="21">
      <c r="A362" s="45"/>
      <c r="B362" s="46"/>
      <c r="C362" s="46"/>
    </row>
    <row r="363" spans="1:3" ht="21">
      <c r="A363" s="45"/>
      <c r="B363" s="46"/>
      <c r="C363" s="46"/>
    </row>
    <row r="364" spans="1:3" ht="21">
      <c r="A364" s="45"/>
      <c r="B364" s="46"/>
      <c r="C364" s="46"/>
    </row>
    <row r="365" spans="1:3" ht="21">
      <c r="A365" s="45"/>
      <c r="B365" s="46"/>
      <c r="C365" s="46"/>
    </row>
    <row r="366" spans="1:3" ht="21">
      <c r="A366" s="45"/>
      <c r="B366" s="46"/>
      <c r="C366" s="46"/>
    </row>
    <row r="367" spans="1:3" ht="21">
      <c r="A367" s="45"/>
      <c r="B367" s="46"/>
      <c r="C367" s="46"/>
    </row>
    <row r="368" spans="1:3" ht="21">
      <c r="A368" s="45"/>
      <c r="B368" s="46"/>
      <c r="C368" s="46"/>
    </row>
    <row r="369" spans="1:3" ht="21">
      <c r="A369" s="45"/>
      <c r="B369" s="46"/>
      <c r="C369" s="46"/>
    </row>
    <row r="370" spans="1:3" ht="21">
      <c r="A370" s="45"/>
      <c r="B370" s="46"/>
      <c r="C370" s="46"/>
    </row>
    <row r="371" spans="1:3" ht="21">
      <c r="A371" s="45"/>
      <c r="B371" s="46"/>
      <c r="C371" s="46"/>
    </row>
    <row r="372" spans="1:3" ht="21">
      <c r="A372" s="45"/>
      <c r="B372" s="46"/>
      <c r="C372" s="46"/>
    </row>
    <row r="373" spans="1:3" ht="21">
      <c r="A373" s="45"/>
      <c r="B373" s="46"/>
      <c r="C373" s="46"/>
    </row>
    <row r="374" spans="1:3" ht="21">
      <c r="A374" s="45"/>
      <c r="B374" s="46"/>
      <c r="C374" s="46"/>
    </row>
    <row r="375" spans="1:3" ht="21">
      <c r="A375" s="45"/>
      <c r="B375" s="46"/>
      <c r="C375" s="46"/>
    </row>
    <row r="376" spans="1:3" ht="21">
      <c r="A376" s="45"/>
      <c r="B376" s="46"/>
      <c r="C376" s="46"/>
    </row>
    <row r="377" spans="1:3" ht="21">
      <c r="A377" s="45"/>
      <c r="B377" s="46"/>
      <c r="C377" s="46"/>
    </row>
    <row r="378" spans="1:3" ht="21">
      <c r="A378" s="45"/>
      <c r="B378" s="46"/>
      <c r="C378" s="46"/>
    </row>
    <row r="379" spans="1:3" ht="21">
      <c r="A379" s="45"/>
      <c r="B379" s="46"/>
      <c r="C379" s="46"/>
    </row>
    <row r="380" spans="1:3" ht="21">
      <c r="A380" s="45"/>
      <c r="B380" s="46"/>
      <c r="C380" s="46"/>
    </row>
    <row r="381" spans="1:3" ht="21">
      <c r="A381" s="45"/>
      <c r="B381" s="46"/>
      <c r="C381" s="46"/>
    </row>
    <row r="382" spans="1:3" ht="21">
      <c r="A382" s="45"/>
      <c r="B382" s="46"/>
      <c r="C382" s="46"/>
    </row>
    <row r="383" spans="1:3" ht="21">
      <c r="A383" s="45"/>
      <c r="B383" s="46"/>
      <c r="C383" s="46"/>
    </row>
    <row r="384" spans="1:3" ht="21">
      <c r="A384" s="45"/>
      <c r="B384" s="46"/>
      <c r="C384" s="46"/>
    </row>
    <row r="385" spans="1:3" ht="21">
      <c r="A385" s="45"/>
      <c r="B385" s="46"/>
      <c r="C385" s="46"/>
    </row>
    <row r="386" spans="1:3" ht="21">
      <c r="A386" s="45"/>
      <c r="B386" s="46"/>
      <c r="C386" s="46"/>
    </row>
    <row r="387" spans="1:3" ht="21">
      <c r="A387" s="45"/>
      <c r="B387" s="46"/>
      <c r="C387" s="46"/>
    </row>
    <row r="388" spans="1:3" ht="21">
      <c r="A388" s="45"/>
      <c r="B388" s="46"/>
      <c r="C388" s="46"/>
    </row>
    <row r="389" spans="1:3" ht="21">
      <c r="A389" s="45"/>
      <c r="B389" s="46"/>
      <c r="C389" s="46"/>
    </row>
    <row r="390" spans="1:3" ht="21">
      <c r="A390" s="45"/>
      <c r="B390" s="46"/>
      <c r="C390" s="46"/>
    </row>
    <row r="391" spans="1:3" ht="21">
      <c r="A391" s="45"/>
      <c r="B391" s="46"/>
      <c r="C391" s="46"/>
    </row>
    <row r="392" spans="1:3" ht="21">
      <c r="A392" s="45"/>
      <c r="B392" s="46"/>
      <c r="C392" s="46"/>
    </row>
    <row r="393" spans="1:3" ht="21">
      <c r="A393" s="45"/>
      <c r="B393" s="46"/>
      <c r="C393" s="46"/>
    </row>
    <row r="394" spans="1:3" ht="21">
      <c r="A394" s="45"/>
      <c r="B394" s="46"/>
      <c r="C394" s="46"/>
    </row>
    <row r="395" spans="1:3" ht="21">
      <c r="A395" s="45"/>
      <c r="B395" s="46"/>
      <c r="C395" s="46"/>
    </row>
    <row r="396" spans="1:3" ht="21">
      <c r="A396" s="45"/>
      <c r="B396" s="46"/>
      <c r="C396" s="46"/>
    </row>
    <row r="397" spans="1:3" ht="21">
      <c r="A397" s="45"/>
      <c r="B397" s="46"/>
      <c r="C397" s="46"/>
    </row>
    <row r="398" spans="1:3" ht="21">
      <c r="A398" s="45"/>
      <c r="B398" s="46"/>
      <c r="C398" s="46"/>
    </row>
    <row r="399" spans="1:3" ht="21">
      <c r="A399" s="45"/>
      <c r="B399" s="46"/>
      <c r="C399" s="46"/>
    </row>
    <row r="400" spans="1:3" ht="21">
      <c r="A400" s="45"/>
      <c r="B400" s="46"/>
      <c r="C400" s="46"/>
    </row>
    <row r="401" spans="1:3" ht="21">
      <c r="A401" s="45"/>
      <c r="B401" s="46"/>
      <c r="C401" s="46"/>
    </row>
    <row r="402" spans="1:3" ht="21">
      <c r="A402" s="45"/>
      <c r="B402" s="46"/>
      <c r="C402" s="46"/>
    </row>
    <row r="403" spans="1:3" ht="21">
      <c r="A403" s="45"/>
      <c r="B403" s="46"/>
      <c r="C403" s="46"/>
    </row>
    <row r="404" spans="1:3" ht="21">
      <c r="A404" s="45"/>
      <c r="B404" s="46"/>
      <c r="C404" s="46"/>
    </row>
    <row r="405" spans="1:3" ht="21">
      <c r="A405" s="45"/>
      <c r="B405" s="46"/>
      <c r="C405" s="46"/>
    </row>
    <row r="406" spans="1:3" ht="21">
      <c r="A406" s="45"/>
      <c r="B406" s="46"/>
      <c r="C406" s="46"/>
    </row>
    <row r="407" spans="1:3" ht="21">
      <c r="A407" s="45"/>
      <c r="B407" s="46"/>
      <c r="C407" s="46"/>
    </row>
    <row r="408" spans="1:3" ht="21">
      <c r="A408" s="45"/>
      <c r="B408" s="46"/>
      <c r="C408" s="46"/>
    </row>
    <row r="409" spans="1:3" ht="21">
      <c r="A409" s="45"/>
      <c r="B409" s="46"/>
      <c r="C409" s="46"/>
    </row>
    <row r="410" spans="1:3" ht="21">
      <c r="A410" s="45"/>
      <c r="B410" s="46"/>
      <c r="C410" s="46"/>
    </row>
    <row r="411" spans="1:3" ht="21">
      <c r="A411" s="45"/>
      <c r="B411" s="46"/>
      <c r="C411" s="46"/>
    </row>
    <row r="412" spans="1:3" ht="21">
      <c r="A412" s="45"/>
      <c r="B412" s="46"/>
      <c r="C412" s="46"/>
    </row>
    <row r="413" spans="1:3" ht="21">
      <c r="A413" s="45"/>
      <c r="B413" s="46"/>
      <c r="C413" s="46"/>
    </row>
    <row r="414" spans="1:3" ht="21">
      <c r="A414" s="45"/>
      <c r="B414" s="46"/>
      <c r="C414" s="46"/>
    </row>
    <row r="415" spans="1:3" ht="21">
      <c r="A415" s="45"/>
      <c r="B415" s="46"/>
      <c r="C415" s="46"/>
    </row>
    <row r="416" spans="1:3" ht="21">
      <c r="A416" s="45"/>
      <c r="B416" s="46"/>
      <c r="C416" s="46"/>
    </row>
    <row r="417" spans="1:3" ht="21">
      <c r="A417" s="45"/>
      <c r="B417" s="46"/>
      <c r="C417" s="46"/>
    </row>
    <row r="418" spans="1:3" ht="21">
      <c r="A418" s="45"/>
      <c r="B418" s="46"/>
      <c r="C418" s="46"/>
    </row>
    <row r="419" spans="1:3" ht="21">
      <c r="A419" s="45"/>
      <c r="B419" s="46"/>
      <c r="C419" s="46"/>
    </row>
    <row r="420" spans="1:3" ht="21">
      <c r="A420" s="45"/>
      <c r="B420" s="46"/>
      <c r="C420" s="46"/>
    </row>
    <row r="421" spans="1:3" ht="21">
      <c r="A421" s="45"/>
      <c r="B421" s="46"/>
      <c r="C421" s="46"/>
    </row>
    <row r="422" spans="1:3" ht="21">
      <c r="A422" s="45"/>
      <c r="B422" s="46"/>
      <c r="C422" s="46"/>
    </row>
    <row r="423" spans="1:3" ht="21">
      <c r="A423" s="45"/>
      <c r="B423" s="46"/>
      <c r="C423" s="46"/>
    </row>
    <row r="424" spans="1:3" ht="21">
      <c r="A424" s="45"/>
      <c r="B424" s="46"/>
      <c r="C424" s="46"/>
    </row>
    <row r="425" spans="1:3" ht="21">
      <c r="A425" s="45"/>
      <c r="B425" s="46"/>
      <c r="C425" s="46"/>
    </row>
    <row r="426" spans="1:3" ht="21">
      <c r="A426" s="45"/>
      <c r="B426" s="46"/>
      <c r="C426" s="46"/>
    </row>
    <row r="427" spans="1:3" ht="21">
      <c r="A427" s="45"/>
      <c r="B427" s="46"/>
      <c r="C427" s="46"/>
    </row>
    <row r="428" spans="1:3" ht="21">
      <c r="A428" s="45"/>
      <c r="B428" s="46"/>
      <c r="C428" s="46"/>
    </row>
    <row r="429" spans="1:3" ht="21">
      <c r="A429" s="45"/>
      <c r="B429" s="46"/>
      <c r="C429" s="46"/>
    </row>
    <row r="430" spans="1:3" ht="21">
      <c r="A430" s="45"/>
      <c r="B430" s="46"/>
      <c r="C430" s="46"/>
    </row>
    <row r="431" spans="1:3" ht="21">
      <c r="A431" s="45"/>
      <c r="B431" s="46"/>
      <c r="C431" s="46"/>
    </row>
    <row r="432" spans="1:3" ht="21">
      <c r="A432" s="45"/>
      <c r="B432" s="46"/>
      <c r="C432" s="46"/>
    </row>
    <row r="433" spans="1:3" ht="21">
      <c r="A433" s="45"/>
      <c r="B433" s="46"/>
      <c r="C433" s="46"/>
    </row>
    <row r="434" spans="1:3" ht="21">
      <c r="A434" s="45"/>
      <c r="B434" s="46"/>
      <c r="C434" s="46"/>
    </row>
    <row r="435" spans="1:3" ht="21">
      <c r="A435" s="45"/>
      <c r="B435" s="46"/>
      <c r="C435" s="46"/>
    </row>
    <row r="436" spans="1:3" ht="21">
      <c r="A436" s="45"/>
      <c r="B436" s="46"/>
      <c r="C436" s="46"/>
    </row>
    <row r="437" spans="1:3" ht="21">
      <c r="A437" s="45"/>
      <c r="B437" s="46"/>
      <c r="C437" s="46"/>
    </row>
    <row r="438" spans="1:3" ht="21">
      <c r="A438" s="45"/>
      <c r="B438" s="46"/>
      <c r="C438" s="46"/>
    </row>
    <row r="439" spans="1:3" ht="21">
      <c r="A439" s="45"/>
      <c r="B439" s="46"/>
      <c r="C439" s="46"/>
    </row>
    <row r="440" spans="1:3" ht="21">
      <c r="A440" s="45"/>
      <c r="B440" s="46"/>
      <c r="C440" s="46"/>
    </row>
    <row r="441" spans="1:3" ht="21">
      <c r="A441" s="45"/>
      <c r="B441" s="46"/>
      <c r="C441" s="46"/>
    </row>
    <row r="442" spans="1:3" ht="21">
      <c r="A442" s="45"/>
      <c r="B442" s="46"/>
      <c r="C442" s="46"/>
    </row>
    <row r="443" spans="1:3" ht="21">
      <c r="A443" s="45"/>
      <c r="B443" s="46"/>
      <c r="C443" s="46"/>
    </row>
    <row r="444" spans="1:3" ht="21">
      <c r="A444" s="45"/>
      <c r="B444" s="46"/>
      <c r="C444" s="46"/>
    </row>
    <row r="445" spans="1:3" ht="21">
      <c r="A445" s="45"/>
      <c r="B445" s="46"/>
      <c r="C445" s="46"/>
    </row>
    <row r="446" spans="1:3" ht="21">
      <c r="A446" s="45"/>
      <c r="B446" s="46"/>
      <c r="C446" s="46"/>
    </row>
    <row r="447" spans="1:3" ht="21">
      <c r="A447" s="45"/>
      <c r="B447" s="46"/>
      <c r="C447" s="46"/>
    </row>
    <row r="448" spans="1:3" ht="21">
      <c r="A448" s="45"/>
      <c r="B448" s="46"/>
      <c r="C448" s="46"/>
    </row>
    <row r="449" spans="1:3" ht="21">
      <c r="A449" s="45"/>
      <c r="B449" s="46"/>
      <c r="C449" s="46"/>
    </row>
    <row r="450" spans="1:3" ht="21">
      <c r="A450" s="45"/>
      <c r="B450" s="46"/>
      <c r="C450" s="46"/>
    </row>
    <row r="451" spans="1:3" ht="21">
      <c r="A451" s="45"/>
      <c r="B451" s="46"/>
      <c r="C451" s="46"/>
    </row>
    <row r="452" spans="1:3" ht="21">
      <c r="A452" s="45"/>
      <c r="B452" s="46"/>
      <c r="C452" s="46"/>
    </row>
    <row r="453" spans="1:3" ht="21">
      <c r="A453" s="45"/>
      <c r="B453" s="46"/>
      <c r="C453" s="46"/>
    </row>
    <row r="454" spans="1:3" ht="21">
      <c r="A454" s="45"/>
      <c r="B454" s="46"/>
      <c r="C454" s="46"/>
    </row>
    <row r="455" spans="1:3" ht="21">
      <c r="A455" s="45"/>
      <c r="B455" s="46"/>
      <c r="C455" s="46"/>
    </row>
    <row r="456" spans="1:3" ht="21">
      <c r="A456" s="45"/>
      <c r="B456" s="46"/>
      <c r="C456" s="46"/>
    </row>
    <row r="457" spans="1:3" ht="21">
      <c r="A457" s="45"/>
      <c r="B457" s="46"/>
      <c r="C457" s="46"/>
    </row>
    <row r="458" spans="1:3" ht="21">
      <c r="A458" s="45"/>
      <c r="B458" s="46"/>
      <c r="C458" s="46"/>
    </row>
    <row r="459" spans="1:3" ht="21">
      <c r="A459" s="45"/>
      <c r="B459" s="46"/>
      <c r="C459" s="46"/>
    </row>
    <row r="460" spans="1:3" ht="21">
      <c r="A460" s="45"/>
      <c r="B460" s="46"/>
      <c r="C460" s="46"/>
    </row>
    <row r="461" spans="1:3" ht="21">
      <c r="A461" s="45"/>
      <c r="B461" s="46"/>
      <c r="C461" s="46"/>
    </row>
    <row r="462" spans="1:3" ht="21">
      <c r="A462" s="45"/>
      <c r="B462" s="46"/>
      <c r="C462" s="46"/>
    </row>
    <row r="463" spans="1:3" ht="21">
      <c r="A463" s="45"/>
      <c r="B463" s="46"/>
      <c r="C463" s="46"/>
    </row>
    <row r="464" spans="1:3" ht="21">
      <c r="A464" s="45"/>
      <c r="B464" s="46"/>
      <c r="C464" s="46"/>
    </row>
    <row r="465" spans="1:3" ht="21">
      <c r="A465" s="45"/>
      <c r="B465" s="46"/>
      <c r="C465" s="46"/>
    </row>
    <row r="466" spans="1:3" ht="21">
      <c r="A466" s="45"/>
      <c r="B466" s="46"/>
      <c r="C466" s="46"/>
    </row>
    <row r="467" spans="1:3" ht="21">
      <c r="A467" s="45"/>
      <c r="B467" s="46"/>
      <c r="C467" s="46"/>
    </row>
    <row r="468" spans="1:3" ht="21">
      <c r="A468" s="45"/>
      <c r="B468" s="46"/>
      <c r="C468" s="46"/>
    </row>
    <row r="469" spans="1:3" ht="21">
      <c r="A469" s="45"/>
      <c r="B469" s="46"/>
      <c r="C469" s="46"/>
    </row>
    <row r="470" spans="1:3" ht="21">
      <c r="A470" s="45"/>
      <c r="B470" s="46"/>
      <c r="C470" s="46"/>
    </row>
    <row r="471" spans="1:3" ht="21">
      <c r="A471" s="45"/>
      <c r="B471" s="46"/>
      <c r="C471" s="46"/>
    </row>
    <row r="472" spans="1:3" ht="21">
      <c r="A472" s="45"/>
      <c r="B472" s="46"/>
      <c r="C472" s="46"/>
    </row>
    <row r="473" spans="1:3" ht="21">
      <c r="A473" s="45"/>
      <c r="B473" s="46"/>
      <c r="C473" s="46"/>
    </row>
    <row r="474" spans="1:3" ht="21">
      <c r="A474" s="45"/>
      <c r="B474" s="46"/>
      <c r="C474" s="46"/>
    </row>
    <row r="475" spans="1:3" ht="21">
      <c r="A475" s="45"/>
      <c r="B475" s="46"/>
      <c r="C475" s="46"/>
    </row>
    <row r="476" spans="1:3" ht="21">
      <c r="A476" s="45"/>
      <c r="B476" s="46"/>
      <c r="C476" s="46"/>
    </row>
    <row r="477" spans="1:3" ht="21">
      <c r="A477" s="45"/>
      <c r="B477" s="46"/>
      <c r="C477" s="46"/>
    </row>
    <row r="478" spans="1:3" ht="21">
      <c r="A478" s="45"/>
      <c r="B478" s="46"/>
      <c r="C478" s="46"/>
    </row>
    <row r="479" spans="1:3" ht="21">
      <c r="A479" s="45"/>
      <c r="B479" s="46"/>
      <c r="C479" s="46"/>
    </row>
    <row r="480" spans="1:3" ht="21">
      <c r="A480" s="45"/>
      <c r="B480" s="46"/>
      <c r="C480" s="46"/>
    </row>
    <row r="481" spans="1:3" ht="21">
      <c r="A481" s="45"/>
      <c r="B481" s="46"/>
      <c r="C481" s="46"/>
    </row>
    <row r="482" spans="1:3" ht="21">
      <c r="A482" s="45"/>
      <c r="B482" s="46"/>
      <c r="C482" s="46"/>
    </row>
    <row r="483" spans="1:3" ht="21">
      <c r="A483" s="45"/>
      <c r="B483" s="46"/>
      <c r="C483" s="46"/>
    </row>
    <row r="484" spans="1:3" ht="21">
      <c r="A484" s="45"/>
      <c r="B484" s="46"/>
      <c r="C484" s="46"/>
    </row>
    <row r="485" spans="1:3" ht="21">
      <c r="A485" s="45"/>
      <c r="B485" s="46"/>
      <c r="C485" s="46"/>
    </row>
    <row r="486" spans="1:3" ht="21">
      <c r="A486" s="45"/>
      <c r="B486" s="46"/>
      <c r="C486" s="46"/>
    </row>
    <row r="487" spans="1:3" ht="21">
      <c r="A487" s="45"/>
      <c r="B487" s="46"/>
      <c r="C487" s="46"/>
    </row>
    <row r="488" spans="1:3" ht="21">
      <c r="A488" s="45"/>
      <c r="B488" s="46"/>
      <c r="C488" s="46"/>
    </row>
    <row r="489" spans="1:3" ht="21">
      <c r="A489" s="45"/>
      <c r="B489" s="46"/>
      <c r="C489" s="46"/>
    </row>
    <row r="490" spans="1:3" ht="21">
      <c r="A490" s="45"/>
      <c r="B490" s="46"/>
      <c r="C490" s="46"/>
    </row>
    <row r="491" spans="1:3" ht="21">
      <c r="A491" s="45"/>
      <c r="B491" s="46"/>
      <c r="C491" s="46"/>
    </row>
    <row r="492" spans="1:3" ht="21">
      <c r="A492" s="45"/>
      <c r="B492" s="46"/>
      <c r="C492" s="46"/>
    </row>
    <row r="493" spans="1:3" ht="21">
      <c r="A493" s="45"/>
      <c r="B493" s="46"/>
      <c r="C493" s="46"/>
    </row>
    <row r="494" spans="1:3" ht="21">
      <c r="A494" s="45"/>
      <c r="B494" s="46"/>
      <c r="C494" s="46"/>
    </row>
    <row r="495" spans="1:3" ht="21">
      <c r="A495" s="45"/>
      <c r="B495" s="46"/>
      <c r="C495" s="46"/>
    </row>
    <row r="496" spans="1:3" ht="21">
      <c r="A496" s="45"/>
      <c r="B496" s="46"/>
      <c r="C496" s="46"/>
    </row>
    <row r="497" spans="1:3" ht="21">
      <c r="A497" s="45"/>
      <c r="B497" s="46"/>
      <c r="C497" s="46"/>
    </row>
    <row r="498" spans="1:3" ht="21">
      <c r="A498" s="45"/>
      <c r="B498" s="46"/>
      <c r="C498" s="46"/>
    </row>
    <row r="499" spans="1:3" ht="21">
      <c r="A499" s="45"/>
      <c r="B499" s="46"/>
      <c r="C499" s="46"/>
    </row>
    <row r="500" spans="1:3" ht="21">
      <c r="A500" s="45"/>
      <c r="B500" s="46"/>
      <c r="C500" s="46"/>
    </row>
    <row r="501" spans="1:3" ht="21">
      <c r="A501" s="45"/>
      <c r="B501" s="46"/>
      <c r="C501" s="46"/>
    </row>
    <row r="502" spans="1:3" ht="21">
      <c r="A502" s="45"/>
      <c r="B502" s="46"/>
      <c r="C502" s="46"/>
    </row>
    <row r="503" spans="1:3" ht="21">
      <c r="A503" s="45"/>
      <c r="B503" s="46"/>
      <c r="C503" s="46"/>
    </row>
    <row r="504" spans="1:3" ht="21">
      <c r="A504" s="45"/>
      <c r="B504" s="46"/>
      <c r="C504" s="46"/>
    </row>
    <row r="505" spans="1:3" ht="21">
      <c r="A505" s="45"/>
      <c r="B505" s="46"/>
      <c r="C505" s="46"/>
    </row>
    <row r="506" spans="1:3" ht="21">
      <c r="A506" s="45"/>
      <c r="B506" s="46"/>
      <c r="C506" s="46"/>
    </row>
    <row r="507" spans="1:3" ht="21">
      <c r="A507" s="45"/>
      <c r="B507" s="46"/>
      <c r="C507" s="46"/>
    </row>
    <row r="508" spans="1:3" ht="21">
      <c r="A508" s="45"/>
      <c r="B508" s="46"/>
      <c r="C508" s="46"/>
    </row>
    <row r="509" spans="1:3" ht="21">
      <c r="A509" s="45"/>
      <c r="B509" s="46"/>
      <c r="C509" s="46"/>
    </row>
    <row r="510" spans="1:3" ht="21">
      <c r="A510" s="45"/>
      <c r="B510" s="46"/>
      <c r="C510" s="46"/>
    </row>
    <row r="511" spans="1:3" ht="21">
      <c r="A511" s="45"/>
      <c r="B511" s="46"/>
      <c r="C511" s="46"/>
    </row>
    <row r="512" spans="1:3" ht="21">
      <c r="A512" s="45"/>
      <c r="B512" s="46"/>
      <c r="C512" s="46"/>
    </row>
    <row r="513" spans="1:3" ht="21">
      <c r="A513" s="45"/>
      <c r="B513" s="46"/>
      <c r="C513" s="46"/>
    </row>
    <row r="514" spans="1:3" ht="21">
      <c r="A514" s="45"/>
      <c r="B514" s="46"/>
      <c r="C514" s="46"/>
    </row>
    <row r="515" spans="1:3" ht="21">
      <c r="A515" s="45"/>
      <c r="B515" s="46"/>
      <c r="C515" s="46"/>
    </row>
    <row r="516" spans="1:3" ht="21">
      <c r="A516" s="45"/>
      <c r="B516" s="46"/>
      <c r="C516" s="46"/>
    </row>
    <row r="517" spans="1:3" ht="21">
      <c r="A517" s="45"/>
      <c r="B517" s="46"/>
      <c r="C517" s="46"/>
    </row>
    <row r="518" spans="1:3" ht="21">
      <c r="A518" s="45"/>
      <c r="B518" s="46"/>
      <c r="C518" s="46"/>
    </row>
    <row r="519" spans="1:3" ht="21">
      <c r="A519" s="45"/>
      <c r="B519" s="46"/>
      <c r="C519" s="46"/>
    </row>
    <row r="520" spans="1:3" ht="21">
      <c r="A520" s="45"/>
      <c r="B520" s="46"/>
      <c r="C520" s="46"/>
    </row>
    <row r="521" spans="1:3" ht="21">
      <c r="A521" s="45"/>
      <c r="B521" s="46"/>
      <c r="C521" s="46"/>
    </row>
    <row r="522" spans="1:3" ht="21">
      <c r="A522" s="45"/>
      <c r="B522" s="46"/>
      <c r="C522" s="46"/>
    </row>
    <row r="523" spans="1:3" ht="21">
      <c r="A523" s="45"/>
      <c r="B523" s="46"/>
      <c r="C523" s="46"/>
    </row>
    <row r="524" spans="1:3" ht="21">
      <c r="A524" s="45"/>
      <c r="B524" s="46"/>
      <c r="C524" s="46"/>
    </row>
    <row r="525" spans="1:3" ht="21">
      <c r="A525" s="45"/>
      <c r="B525" s="46"/>
      <c r="C525" s="46"/>
    </row>
    <row r="526" spans="1:3" ht="21">
      <c r="A526" s="45"/>
      <c r="B526" s="46"/>
      <c r="C526" s="46"/>
    </row>
    <row r="527" spans="1:3" ht="21">
      <c r="A527" s="45"/>
      <c r="B527" s="46"/>
      <c r="C527" s="46"/>
    </row>
    <row r="528" spans="1:3" ht="21">
      <c r="A528" s="45"/>
      <c r="B528" s="46"/>
      <c r="C528" s="46"/>
    </row>
    <row r="529" spans="1:3" ht="21">
      <c r="A529" s="45"/>
      <c r="B529" s="46"/>
      <c r="C529" s="46"/>
    </row>
    <row r="530" spans="1:3" ht="21">
      <c r="A530" s="45"/>
      <c r="B530" s="46"/>
      <c r="C530" s="46"/>
    </row>
    <row r="531" spans="1:3" ht="21">
      <c r="A531" s="45"/>
      <c r="B531" s="46"/>
      <c r="C531" s="46"/>
    </row>
    <row r="532" spans="1:3" ht="21">
      <c r="A532" s="45"/>
      <c r="B532" s="46"/>
      <c r="C532" s="46"/>
    </row>
    <row r="533" spans="1:3" ht="21">
      <c r="A533" s="45"/>
      <c r="B533" s="46"/>
      <c r="C533" s="46"/>
    </row>
    <row r="534" spans="1:3" ht="21">
      <c r="A534" s="45"/>
      <c r="B534" s="46"/>
      <c r="C534" s="46"/>
    </row>
    <row r="535" spans="1:3" ht="21">
      <c r="A535" s="45"/>
      <c r="B535" s="46"/>
      <c r="C535" s="46"/>
    </row>
    <row r="536" spans="1:3" ht="21">
      <c r="A536" s="45"/>
      <c r="B536" s="46"/>
      <c r="C536" s="46"/>
    </row>
    <row r="537" spans="1:3" ht="21">
      <c r="A537" s="45"/>
      <c r="B537" s="46"/>
      <c r="C537" s="46"/>
    </row>
    <row r="538" spans="1:3" ht="21">
      <c r="A538" s="45"/>
      <c r="B538" s="46"/>
      <c r="C538" s="46"/>
    </row>
    <row r="539" spans="1:3" ht="21">
      <c r="A539" s="45"/>
      <c r="B539" s="46"/>
      <c r="C539" s="46"/>
    </row>
    <row r="540" spans="1:3" ht="21">
      <c r="A540" s="45"/>
      <c r="B540" s="46"/>
      <c r="C540" s="46"/>
    </row>
    <row r="541" spans="1:3" ht="21">
      <c r="A541" s="45"/>
      <c r="B541" s="46"/>
      <c r="C541" s="46"/>
    </row>
    <row r="542" spans="1:3" ht="21">
      <c r="A542" s="45"/>
      <c r="B542" s="46"/>
      <c r="C542" s="46"/>
    </row>
    <row r="543" spans="1:3" ht="21">
      <c r="A543" s="45"/>
      <c r="B543" s="46"/>
      <c r="C543" s="46"/>
    </row>
    <row r="544" spans="1:3" ht="21">
      <c r="A544" s="45"/>
      <c r="B544" s="46"/>
      <c r="C544" s="46"/>
    </row>
    <row r="545" spans="1:3" ht="21">
      <c r="A545" s="45"/>
      <c r="B545" s="46"/>
      <c r="C545" s="46"/>
    </row>
    <row r="546" spans="1:3" ht="21">
      <c r="A546" s="45"/>
      <c r="B546" s="46"/>
      <c r="C546" s="46"/>
    </row>
    <row r="547" spans="1:3" ht="21">
      <c r="A547" s="45"/>
      <c r="B547" s="46"/>
      <c r="C547" s="46"/>
    </row>
    <row r="548" spans="1:3" ht="21">
      <c r="A548" s="45"/>
      <c r="B548" s="46"/>
      <c r="C548" s="46"/>
    </row>
    <row r="549" spans="1:3" ht="21">
      <c r="A549" s="45"/>
      <c r="B549" s="46"/>
      <c r="C549" s="46"/>
    </row>
    <row r="550" spans="1:3" ht="21">
      <c r="A550" s="45"/>
      <c r="B550" s="46"/>
      <c r="C550" s="46"/>
    </row>
    <row r="551" spans="1:3" ht="21">
      <c r="A551" s="45"/>
      <c r="B551" s="46"/>
      <c r="C551" s="46"/>
    </row>
    <row r="552" spans="1:3" ht="21">
      <c r="A552" s="45"/>
      <c r="B552" s="46"/>
      <c r="C552" s="46"/>
    </row>
    <row r="553" spans="1:3" ht="21">
      <c r="A553" s="45"/>
      <c r="B553" s="46"/>
      <c r="C553" s="46"/>
    </row>
    <row r="554" spans="1:3" ht="21">
      <c r="A554" s="45"/>
      <c r="B554" s="46"/>
      <c r="C554" s="46"/>
    </row>
    <row r="555" spans="1:3" ht="21">
      <c r="A555" s="45"/>
      <c r="B555" s="46"/>
      <c r="C555" s="46"/>
    </row>
    <row r="556" spans="1:3" ht="21">
      <c r="A556" s="45"/>
      <c r="B556" s="46"/>
      <c r="C556" s="46"/>
    </row>
    <row r="557" spans="1:3" ht="21">
      <c r="A557" s="45"/>
      <c r="B557" s="46"/>
      <c r="C557" s="46"/>
    </row>
    <row r="558" spans="1:3" ht="21">
      <c r="A558" s="45"/>
      <c r="B558" s="46"/>
      <c r="C558" s="46"/>
    </row>
    <row r="559" spans="1:3" ht="21">
      <c r="A559" s="45"/>
      <c r="B559" s="46"/>
      <c r="C559" s="46"/>
    </row>
    <row r="560" spans="1:3" ht="21">
      <c r="A560" s="45"/>
      <c r="B560" s="46"/>
      <c r="C560" s="46"/>
    </row>
    <row r="561" spans="1:3" ht="21">
      <c r="A561" s="45"/>
      <c r="B561" s="46"/>
      <c r="C561" s="46"/>
    </row>
    <row r="562" spans="1:3" ht="21">
      <c r="A562" s="45"/>
      <c r="B562" s="46"/>
      <c r="C562" s="46"/>
    </row>
    <row r="563" spans="1:3" ht="21">
      <c r="A563" s="45"/>
      <c r="B563" s="46"/>
      <c r="C563" s="46"/>
    </row>
    <row r="564" spans="1:3" ht="21">
      <c r="A564" s="45"/>
      <c r="B564" s="46"/>
      <c r="C564" s="46"/>
    </row>
    <row r="565" spans="1:3" ht="21">
      <c r="A565" s="45"/>
      <c r="B565" s="46"/>
      <c r="C565" s="46"/>
    </row>
    <row r="566" spans="1:3" ht="21">
      <c r="A566" s="45"/>
      <c r="B566" s="46"/>
      <c r="C566" s="46"/>
    </row>
    <row r="567" spans="1:3" ht="21">
      <c r="A567" s="45"/>
      <c r="B567" s="46"/>
      <c r="C567" s="46"/>
    </row>
    <row r="568" spans="1:3" ht="21">
      <c r="A568" s="45"/>
      <c r="B568" s="46"/>
      <c r="C568" s="46"/>
    </row>
    <row r="569" spans="1:3" ht="21">
      <c r="A569" s="45"/>
      <c r="B569" s="46"/>
      <c r="C569" s="46"/>
    </row>
    <row r="570" spans="1:3" ht="21">
      <c r="A570" s="45"/>
      <c r="B570" s="46"/>
      <c r="C570" s="46"/>
    </row>
    <row r="571" spans="1:3" ht="21">
      <c r="A571" s="45"/>
      <c r="B571" s="46"/>
      <c r="C571" s="46"/>
    </row>
    <row r="572" spans="1:3" ht="21">
      <c r="A572" s="45"/>
      <c r="B572" s="46"/>
      <c r="C572" s="46"/>
    </row>
    <row r="573" spans="1:3" ht="21">
      <c r="A573" s="45"/>
      <c r="B573" s="46"/>
      <c r="C573" s="46"/>
    </row>
    <row r="574" spans="1:3" ht="21">
      <c r="A574" s="45"/>
      <c r="B574" s="46"/>
      <c r="C574" s="46"/>
    </row>
    <row r="575" spans="1:3" ht="21">
      <c r="A575" s="45"/>
      <c r="B575" s="46"/>
      <c r="C575" s="46"/>
    </row>
    <row r="576" spans="1:3" ht="21">
      <c r="A576" s="45"/>
      <c r="B576" s="46"/>
      <c r="C576" s="46"/>
    </row>
    <row r="577" spans="1:3" ht="21">
      <c r="A577" s="45"/>
      <c r="B577" s="46"/>
      <c r="C577" s="46"/>
    </row>
    <row r="578" spans="1:3" ht="21">
      <c r="A578" s="45"/>
      <c r="B578" s="46"/>
      <c r="C578" s="46"/>
    </row>
    <row r="579" spans="1:3" ht="21">
      <c r="A579" s="45"/>
      <c r="B579" s="46"/>
      <c r="C579" s="46"/>
    </row>
    <row r="580" spans="1:3" ht="21">
      <c r="A580" s="45"/>
      <c r="B580" s="46"/>
      <c r="C580" s="46"/>
    </row>
    <row r="581" spans="1:3" ht="21">
      <c r="A581" s="45"/>
      <c r="B581" s="46"/>
      <c r="C581" s="46"/>
    </row>
    <row r="582" spans="1:3" ht="21">
      <c r="A582" s="45"/>
      <c r="B582" s="46"/>
      <c r="C582" s="46"/>
    </row>
    <row r="583" spans="1:3" ht="21">
      <c r="A583" s="45"/>
      <c r="B583" s="46"/>
      <c r="C583" s="46"/>
    </row>
    <row r="584" spans="1:3" ht="21">
      <c r="A584" s="45"/>
      <c r="B584" s="46"/>
      <c r="C584" s="46"/>
    </row>
    <row r="585" spans="1:3" ht="21">
      <c r="A585" s="45"/>
      <c r="B585" s="46"/>
      <c r="C585" s="46"/>
    </row>
    <row r="586" spans="1:3" ht="21">
      <c r="A586" s="45"/>
      <c r="B586" s="46"/>
      <c r="C586" s="46"/>
    </row>
    <row r="587" spans="1:3" ht="21">
      <c r="A587" s="45"/>
      <c r="B587" s="46"/>
      <c r="C587" s="46"/>
    </row>
    <row r="588" spans="1:3" ht="21">
      <c r="A588" s="45"/>
      <c r="B588" s="46"/>
      <c r="C588" s="46"/>
    </row>
    <row r="589" spans="1:3" ht="21">
      <c r="A589" s="45"/>
      <c r="B589" s="46"/>
      <c r="C589" s="46"/>
    </row>
    <row r="590" spans="1:3" ht="21">
      <c r="A590" s="45"/>
      <c r="B590" s="46"/>
      <c r="C590" s="46"/>
    </row>
    <row r="591" spans="1:3" ht="21">
      <c r="A591" s="45"/>
      <c r="B591" s="46"/>
      <c r="C591" s="46"/>
    </row>
    <row r="592" spans="1:3" ht="21">
      <c r="A592" s="45"/>
      <c r="B592" s="46"/>
      <c r="C592" s="46"/>
    </row>
    <row r="593" spans="1:3" ht="21">
      <c r="A593" s="45"/>
      <c r="B593" s="46"/>
      <c r="C593" s="46"/>
    </row>
    <row r="594" spans="1:3" ht="21">
      <c r="A594" s="45"/>
      <c r="B594" s="46"/>
      <c r="C594" s="46"/>
    </row>
    <row r="595" spans="1:3" ht="21">
      <c r="A595" s="45"/>
      <c r="B595" s="46"/>
      <c r="C595" s="46"/>
    </row>
    <row r="596" spans="1:3" ht="21">
      <c r="A596" s="45"/>
      <c r="B596" s="46"/>
      <c r="C596" s="46"/>
    </row>
    <row r="597" spans="1:3" ht="21">
      <c r="A597" s="45"/>
      <c r="B597" s="46"/>
      <c r="C597" s="46"/>
    </row>
    <row r="598" spans="1:3" ht="21">
      <c r="A598" s="45"/>
      <c r="B598" s="46"/>
      <c r="C598" s="46"/>
    </row>
    <row r="599" spans="1:3" ht="21">
      <c r="A599" s="45"/>
      <c r="B599" s="46"/>
      <c r="C599" s="46"/>
    </row>
    <row r="600" spans="1:3" ht="21">
      <c r="A600" s="45"/>
      <c r="B600" s="46"/>
      <c r="C600" s="46"/>
    </row>
    <row r="601" spans="1:3" ht="21">
      <c r="A601" s="45"/>
      <c r="B601" s="46"/>
      <c r="C601" s="46"/>
    </row>
    <row r="602" spans="1:3" ht="21">
      <c r="A602" s="45"/>
      <c r="B602" s="46"/>
      <c r="C602" s="46"/>
    </row>
    <row r="603" spans="1:3" ht="21">
      <c r="A603" s="45"/>
      <c r="B603" s="46"/>
      <c r="C603" s="46"/>
    </row>
    <row r="604" spans="1:3" ht="21">
      <c r="A604" s="45"/>
      <c r="B604" s="46"/>
      <c r="C604" s="46"/>
    </row>
    <row r="605" spans="1:3" ht="21">
      <c r="A605" s="45"/>
      <c r="B605" s="46"/>
      <c r="C605" s="46"/>
    </row>
    <row r="606" spans="1:3" ht="21">
      <c r="A606" s="45"/>
      <c r="B606" s="46"/>
      <c r="C606" s="46"/>
    </row>
    <row r="607" spans="1:3" ht="21">
      <c r="A607" s="45"/>
      <c r="B607" s="46"/>
      <c r="C607" s="46"/>
    </row>
    <row r="608" spans="1:3" ht="21">
      <c r="A608" s="45"/>
      <c r="B608" s="46"/>
      <c r="C608" s="46"/>
    </row>
    <row r="609" spans="1:3" ht="21">
      <c r="A609" s="45"/>
      <c r="B609" s="46"/>
      <c r="C609" s="46"/>
    </row>
    <row r="610" spans="1:3" ht="21">
      <c r="A610" s="45"/>
      <c r="B610" s="46"/>
      <c r="C610" s="46"/>
    </row>
    <row r="611" spans="1:3" ht="21">
      <c r="A611" s="45"/>
      <c r="B611" s="46"/>
      <c r="C611" s="46"/>
    </row>
    <row r="612" spans="1:3" ht="21">
      <c r="A612" s="45"/>
      <c r="B612" s="46"/>
      <c r="C612" s="46"/>
    </row>
    <row r="613" spans="1:3" ht="21">
      <c r="A613" s="45"/>
      <c r="B613" s="46"/>
      <c r="C613" s="46"/>
    </row>
    <row r="614" spans="1:3" ht="21">
      <c r="A614" s="45"/>
      <c r="B614" s="46"/>
      <c r="C614" s="46"/>
    </row>
    <row r="615" spans="1:3" ht="21">
      <c r="A615" s="45"/>
      <c r="B615" s="46"/>
      <c r="C615" s="46"/>
    </row>
    <row r="616" spans="1:3" ht="21">
      <c r="A616" s="45"/>
      <c r="B616" s="46"/>
      <c r="C616" s="46"/>
    </row>
    <row r="617" spans="1:3" ht="21">
      <c r="A617" s="45"/>
      <c r="B617" s="46"/>
      <c r="C617" s="46"/>
    </row>
    <row r="618" spans="1:3" ht="21">
      <c r="A618" s="45"/>
      <c r="B618" s="46"/>
      <c r="C618" s="46"/>
    </row>
    <row r="619" spans="1:3" ht="21">
      <c r="A619" s="45"/>
      <c r="B619" s="46"/>
      <c r="C619" s="46"/>
    </row>
    <row r="620" spans="1:3" ht="21">
      <c r="A620" s="45"/>
      <c r="B620" s="46"/>
      <c r="C620" s="46"/>
    </row>
    <row r="621" spans="1:3" ht="21">
      <c r="A621" s="45"/>
      <c r="B621" s="46"/>
      <c r="C621" s="46"/>
    </row>
    <row r="622" spans="1:3" ht="21">
      <c r="A622" s="45"/>
      <c r="B622" s="46"/>
      <c r="C622" s="46"/>
    </row>
    <row r="623" spans="1:3" ht="21">
      <c r="A623" s="45"/>
      <c r="B623" s="46"/>
      <c r="C623" s="46"/>
    </row>
    <row r="624" spans="1:3" ht="21">
      <c r="A624" s="45"/>
      <c r="B624" s="46"/>
      <c r="C624" s="46"/>
    </row>
    <row r="625" spans="1:3" ht="21">
      <c r="A625" s="45"/>
      <c r="B625" s="46"/>
      <c r="C625" s="46"/>
    </row>
    <row r="626" spans="1:3" ht="21">
      <c r="A626" s="45"/>
      <c r="B626" s="46"/>
      <c r="C626" s="46"/>
    </row>
    <row r="627" spans="1:3" ht="21">
      <c r="A627" s="45"/>
      <c r="B627" s="46"/>
      <c r="C627" s="46"/>
    </row>
    <row r="628" spans="1:3" ht="21">
      <c r="A628" s="45"/>
      <c r="B628" s="46"/>
      <c r="C628" s="46"/>
    </row>
    <row r="629" spans="1:3" ht="21">
      <c r="A629" s="45"/>
      <c r="B629" s="46"/>
      <c r="C629" s="46"/>
    </row>
    <row r="630" spans="1:3" ht="21">
      <c r="A630" s="45"/>
      <c r="B630" s="46"/>
      <c r="C630" s="46"/>
    </row>
    <row r="631" spans="1:3" ht="21">
      <c r="A631" s="45"/>
      <c r="B631" s="46"/>
      <c r="C631" s="46"/>
    </row>
    <row r="632" spans="1:3" ht="21">
      <c r="A632" s="45"/>
      <c r="B632" s="46"/>
      <c r="C632" s="46"/>
    </row>
    <row r="633" spans="1:3" ht="21">
      <c r="A633" s="45"/>
      <c r="B633" s="46"/>
      <c r="C633" s="46"/>
    </row>
    <row r="634" spans="1:3" ht="21">
      <c r="A634" s="45"/>
      <c r="B634" s="46"/>
      <c r="C634" s="46"/>
    </row>
    <row r="635" spans="1:3" ht="21">
      <c r="A635" s="45"/>
      <c r="B635" s="46"/>
      <c r="C635" s="46"/>
    </row>
    <row r="636" spans="1:3" ht="21">
      <c r="A636" s="45"/>
      <c r="B636" s="46"/>
      <c r="C636" s="46"/>
    </row>
    <row r="637" spans="1:3" ht="21">
      <c r="A637" s="45"/>
      <c r="B637" s="46"/>
      <c r="C637" s="46"/>
    </row>
    <row r="638" spans="1:3" ht="21">
      <c r="A638" s="45"/>
      <c r="B638" s="46"/>
      <c r="C638" s="46"/>
    </row>
    <row r="639" spans="1:3" ht="21">
      <c r="A639" s="45"/>
      <c r="B639" s="46"/>
      <c r="C639" s="46"/>
    </row>
    <row r="640" spans="1:3" ht="21">
      <c r="A640" s="45"/>
      <c r="B640" s="46"/>
      <c r="C640" s="46"/>
    </row>
    <row r="641" spans="1:3" ht="21">
      <c r="A641" s="45"/>
      <c r="B641" s="46"/>
      <c r="C641" s="46"/>
    </row>
    <row r="642" spans="1:3" ht="21">
      <c r="A642" s="45"/>
      <c r="B642" s="46"/>
      <c r="C642" s="46"/>
    </row>
    <row r="643" spans="1:3" ht="21">
      <c r="A643" s="45"/>
      <c r="B643" s="46"/>
      <c r="C643" s="46"/>
    </row>
    <row r="644" spans="1:3" ht="21">
      <c r="A644" s="45"/>
      <c r="B644" s="46"/>
      <c r="C644" s="46"/>
    </row>
    <row r="645" spans="1:3" ht="21">
      <c r="A645" s="45"/>
      <c r="B645" s="46"/>
      <c r="C645" s="46"/>
    </row>
    <row r="646" spans="1:3" ht="21">
      <c r="A646" s="45"/>
      <c r="B646" s="46"/>
      <c r="C646" s="46"/>
    </row>
    <row r="647" spans="1:3" ht="21">
      <c r="A647" s="45"/>
      <c r="B647" s="46"/>
      <c r="C647" s="46"/>
    </row>
    <row r="648" spans="1:3" ht="21">
      <c r="A648" s="45"/>
      <c r="B648" s="46"/>
      <c r="C648" s="46"/>
    </row>
    <row r="649" spans="1:3" ht="21">
      <c r="A649" s="45"/>
      <c r="B649" s="46"/>
      <c r="C649" s="46"/>
    </row>
    <row r="650" spans="1:3" ht="21">
      <c r="A650" s="45"/>
      <c r="B650" s="46"/>
      <c r="C650" s="46"/>
    </row>
    <row r="651" spans="1:3" ht="21">
      <c r="A651" s="45"/>
      <c r="B651" s="46"/>
      <c r="C651" s="46"/>
    </row>
    <row r="652" spans="1:3" ht="21">
      <c r="A652" s="45"/>
      <c r="B652" s="46"/>
      <c r="C652" s="46"/>
    </row>
    <row r="653" spans="1:3" ht="21">
      <c r="A653" s="45"/>
      <c r="B653" s="46"/>
      <c r="C653" s="46"/>
    </row>
    <row r="654" spans="1:3" ht="21">
      <c r="A654" s="45"/>
      <c r="B654" s="46"/>
      <c r="C654" s="46"/>
    </row>
    <row r="655" spans="1:3" ht="21">
      <c r="A655" s="45"/>
      <c r="B655" s="46"/>
      <c r="C655" s="46"/>
    </row>
    <row r="656" spans="1:3" ht="21">
      <c r="A656" s="45"/>
      <c r="B656" s="46"/>
      <c r="C656" s="46"/>
    </row>
    <row r="657" spans="1:3" ht="21">
      <c r="A657" s="45"/>
      <c r="B657" s="46"/>
      <c r="C657" s="46"/>
    </row>
    <row r="658" spans="1:3" ht="21">
      <c r="A658" s="45"/>
      <c r="B658" s="46"/>
      <c r="C658" s="46"/>
    </row>
    <row r="659" spans="1:3" ht="21">
      <c r="A659" s="45"/>
      <c r="B659" s="46"/>
      <c r="C659" s="46"/>
    </row>
    <row r="660" spans="1:3" ht="21">
      <c r="A660" s="45"/>
      <c r="B660" s="46"/>
      <c r="C660" s="46"/>
    </row>
    <row r="661" spans="1:3" ht="21">
      <c r="A661" s="45"/>
      <c r="B661" s="46"/>
      <c r="C661" s="46"/>
    </row>
    <row r="662" spans="1:3" ht="21">
      <c r="A662" s="45"/>
      <c r="B662" s="46"/>
      <c r="C662" s="46"/>
    </row>
    <row r="663" spans="1:3" ht="21">
      <c r="A663" s="45"/>
      <c r="B663" s="46"/>
      <c r="C663" s="46"/>
    </row>
    <row r="664" spans="1:3" ht="21">
      <c r="A664" s="45"/>
      <c r="B664" s="46"/>
      <c r="C664" s="46"/>
    </row>
    <row r="665" spans="1:3" ht="21">
      <c r="A665" s="45"/>
      <c r="B665" s="46"/>
      <c r="C665" s="46"/>
    </row>
    <row r="666" spans="1:3" ht="21">
      <c r="A666" s="45"/>
      <c r="B666" s="46"/>
      <c r="C666" s="46"/>
    </row>
    <row r="667" spans="1:3" ht="21">
      <c r="A667" s="45"/>
      <c r="B667" s="46"/>
      <c r="C667" s="46"/>
    </row>
    <row r="668" spans="1:3" ht="21">
      <c r="A668" s="45"/>
      <c r="B668" s="46"/>
      <c r="C668" s="46"/>
    </row>
    <row r="669" spans="1:3" ht="21">
      <c r="A669" s="45"/>
      <c r="B669" s="46"/>
      <c r="C669" s="46"/>
    </row>
    <row r="670" spans="1:3" ht="21">
      <c r="A670" s="45"/>
      <c r="B670" s="46"/>
      <c r="C670" s="46"/>
    </row>
    <row r="671" spans="1:3" ht="21">
      <c r="A671" s="45"/>
      <c r="B671" s="46"/>
      <c r="C671" s="46"/>
    </row>
    <row r="672" spans="1:3" ht="21">
      <c r="A672" s="45"/>
      <c r="B672" s="46"/>
      <c r="C672" s="46"/>
    </row>
    <row r="673" spans="1:3" ht="21">
      <c r="A673" s="45"/>
      <c r="B673" s="46"/>
      <c r="C673" s="46"/>
    </row>
    <row r="674" spans="1:3" ht="21">
      <c r="A674" s="45"/>
      <c r="B674" s="46"/>
      <c r="C674" s="46"/>
    </row>
    <row r="675" spans="1:3" ht="21">
      <c r="A675" s="45"/>
      <c r="B675" s="46"/>
      <c r="C675" s="46"/>
    </row>
    <row r="676" spans="1:3" ht="21">
      <c r="A676" s="45"/>
      <c r="B676" s="46"/>
      <c r="C676" s="46"/>
    </row>
    <row r="677" spans="1:3" ht="21">
      <c r="A677" s="45"/>
      <c r="B677" s="46"/>
      <c r="C677" s="46"/>
    </row>
    <row r="678" spans="1:3" ht="21">
      <c r="A678" s="45"/>
      <c r="B678" s="46"/>
      <c r="C678" s="46"/>
    </row>
    <row r="679" spans="1:3" ht="21">
      <c r="A679" s="45"/>
      <c r="B679" s="46"/>
      <c r="C679" s="46"/>
    </row>
    <row r="680" spans="1:3" ht="21">
      <c r="A680" s="45"/>
      <c r="B680" s="46"/>
      <c r="C680" s="46"/>
    </row>
    <row r="681" spans="1:3" ht="21">
      <c r="A681" s="45"/>
      <c r="B681" s="46"/>
      <c r="C681" s="46"/>
    </row>
    <row r="682" spans="1:3" ht="21">
      <c r="A682" s="45"/>
      <c r="B682" s="46"/>
      <c r="C682" s="46"/>
    </row>
    <row r="683" spans="1:3" ht="21">
      <c r="A683" s="45"/>
      <c r="B683" s="46"/>
      <c r="C683" s="46"/>
    </row>
    <row r="684" spans="1:3" ht="21">
      <c r="A684" s="45"/>
      <c r="B684" s="46"/>
      <c r="C684" s="46"/>
    </row>
    <row r="685" spans="1:3" ht="21">
      <c r="A685" s="45"/>
      <c r="B685" s="46"/>
      <c r="C685" s="46"/>
    </row>
    <row r="686" spans="1:3" ht="21">
      <c r="A686" s="45"/>
      <c r="B686" s="46"/>
      <c r="C686" s="46"/>
    </row>
    <row r="687" spans="1:3" ht="21">
      <c r="A687" s="45"/>
      <c r="B687" s="46"/>
      <c r="C687" s="46"/>
    </row>
    <row r="688" spans="1:3" ht="21">
      <c r="A688" s="45"/>
      <c r="B688" s="46"/>
      <c r="C688" s="46"/>
    </row>
    <row r="689" spans="1:3" ht="21">
      <c r="A689" s="45"/>
      <c r="B689" s="46"/>
      <c r="C689" s="46"/>
    </row>
    <row r="690" spans="1:3" ht="21">
      <c r="A690" s="45"/>
      <c r="B690" s="46"/>
      <c r="C690" s="46"/>
    </row>
    <row r="691" spans="1:3" ht="21">
      <c r="A691" s="45"/>
      <c r="B691" s="46"/>
      <c r="C691" s="46"/>
    </row>
    <row r="692" spans="1:3" ht="21">
      <c r="A692" s="45"/>
      <c r="B692" s="46"/>
      <c r="C692" s="46"/>
    </row>
    <row r="693" spans="1:3" ht="21">
      <c r="A693" s="45"/>
      <c r="B693" s="46"/>
      <c r="C693" s="46"/>
    </row>
    <row r="694" spans="1:3" ht="21">
      <c r="A694" s="45"/>
      <c r="B694" s="46"/>
      <c r="C694" s="46"/>
    </row>
    <row r="695" spans="1:3" ht="21">
      <c r="A695" s="45"/>
      <c r="B695" s="46"/>
      <c r="C695" s="46"/>
    </row>
    <row r="696" spans="1:3" ht="21">
      <c r="A696" s="45"/>
      <c r="B696" s="46"/>
      <c r="C696" s="46"/>
    </row>
    <row r="697" spans="1:3" ht="21">
      <c r="A697" s="45"/>
      <c r="B697" s="46"/>
      <c r="C697" s="46"/>
    </row>
    <row r="698" spans="1:3" ht="21">
      <c r="A698" s="45"/>
      <c r="B698" s="46"/>
      <c r="C698" s="46"/>
    </row>
    <row r="699" spans="1:3" ht="21">
      <c r="A699" s="45"/>
      <c r="B699" s="46"/>
      <c r="C699" s="46"/>
    </row>
    <row r="700" spans="1:3" ht="21">
      <c r="A700" s="45"/>
      <c r="B700" s="46"/>
      <c r="C700" s="46"/>
    </row>
    <row r="701" spans="1:3" ht="21">
      <c r="A701" s="45"/>
      <c r="B701" s="46"/>
      <c r="C701" s="46"/>
    </row>
    <row r="702" spans="1:3" ht="21">
      <c r="A702" s="45"/>
      <c r="B702" s="46"/>
      <c r="C702" s="46"/>
    </row>
    <row r="703" spans="1:3" ht="21">
      <c r="A703" s="45"/>
      <c r="B703" s="46"/>
      <c r="C703" s="46"/>
    </row>
    <row r="704" spans="1:3" ht="21">
      <c r="A704" s="45"/>
      <c r="B704" s="46"/>
      <c r="C704" s="46"/>
    </row>
    <row r="705" spans="1:3" ht="21">
      <c r="A705" s="45"/>
      <c r="B705" s="46"/>
      <c r="C705" s="46"/>
    </row>
    <row r="706" spans="1:3" ht="21">
      <c r="A706" s="45"/>
      <c r="B706" s="46"/>
      <c r="C706" s="46"/>
    </row>
    <row r="707" spans="1:3" ht="21">
      <c r="A707" s="45"/>
      <c r="B707" s="46"/>
      <c r="C707" s="46"/>
    </row>
    <row r="708" spans="1:3" ht="21">
      <c r="A708" s="45"/>
      <c r="B708" s="46"/>
      <c r="C708" s="46"/>
    </row>
    <row r="709" spans="1:3" ht="21">
      <c r="A709" s="45"/>
      <c r="B709" s="46"/>
      <c r="C709" s="46"/>
    </row>
    <row r="710" spans="1:3" ht="21">
      <c r="A710" s="45"/>
      <c r="B710" s="46"/>
      <c r="C710" s="46"/>
    </row>
    <row r="711" spans="1:3" ht="21">
      <c r="A711" s="45"/>
      <c r="B711" s="46"/>
      <c r="C711" s="46"/>
    </row>
    <row r="712" spans="1:3" ht="21">
      <c r="A712" s="45"/>
      <c r="B712" s="46"/>
      <c r="C712" s="46"/>
    </row>
    <row r="713" spans="1:3" ht="21">
      <c r="A713" s="45"/>
      <c r="B713" s="46"/>
      <c r="C713" s="46"/>
    </row>
    <row r="714" spans="1:3" ht="21">
      <c r="A714" s="45"/>
      <c r="B714" s="46"/>
      <c r="C714" s="46"/>
    </row>
    <row r="715" spans="1:3" ht="21">
      <c r="A715" s="45"/>
      <c r="B715" s="46"/>
      <c r="C715" s="46"/>
    </row>
    <row r="716" spans="1:3" ht="21">
      <c r="A716" s="45"/>
      <c r="B716" s="46"/>
      <c r="C716" s="46"/>
    </row>
    <row r="717" spans="1:3" ht="21">
      <c r="A717" s="45"/>
      <c r="B717" s="46"/>
      <c r="C717" s="46"/>
    </row>
    <row r="718" spans="1:3" ht="21">
      <c r="A718" s="45"/>
      <c r="B718" s="46"/>
      <c r="C718" s="46"/>
    </row>
    <row r="719" spans="1:3" ht="21">
      <c r="A719" s="45"/>
      <c r="B719" s="46"/>
      <c r="C719" s="46"/>
    </row>
    <row r="720" spans="1:3" ht="21">
      <c r="A720" s="45"/>
      <c r="B720" s="46"/>
      <c r="C720" s="46"/>
    </row>
    <row r="721" spans="1:3" ht="21">
      <c r="A721" s="45"/>
      <c r="B721" s="46"/>
      <c r="C721" s="46"/>
    </row>
    <row r="722" spans="1:3" ht="21">
      <c r="A722" s="45"/>
      <c r="B722" s="46"/>
      <c r="C722" s="46"/>
    </row>
    <row r="723" spans="1:3" ht="21">
      <c r="A723" s="45"/>
      <c r="B723" s="46"/>
      <c r="C723" s="46"/>
    </row>
    <row r="724" spans="1:3" ht="21">
      <c r="A724" s="45"/>
      <c r="B724" s="46"/>
      <c r="C724" s="46"/>
    </row>
    <row r="725" spans="1:3" ht="21">
      <c r="A725" s="45"/>
      <c r="B725" s="46"/>
      <c r="C725" s="46"/>
    </row>
    <row r="726" spans="1:3" ht="21">
      <c r="A726" s="45"/>
      <c r="B726" s="46"/>
      <c r="C726" s="46"/>
    </row>
    <row r="727" spans="1:3" ht="21">
      <c r="A727" s="45"/>
      <c r="B727" s="46"/>
      <c r="C727" s="46"/>
    </row>
    <row r="728" spans="1:3" ht="21">
      <c r="A728" s="45"/>
      <c r="B728" s="46"/>
      <c r="C728" s="46"/>
    </row>
    <row r="729" spans="1:3" ht="21">
      <c r="A729" s="45"/>
      <c r="B729" s="46"/>
      <c r="C729" s="46"/>
    </row>
    <row r="730" spans="1:3" ht="21">
      <c r="A730" s="45"/>
      <c r="B730" s="46"/>
      <c r="C730" s="46"/>
    </row>
    <row r="731" spans="1:3" ht="21">
      <c r="A731" s="45"/>
      <c r="B731" s="46"/>
      <c r="C731" s="46"/>
    </row>
    <row r="732" spans="1:3" ht="21">
      <c r="A732" s="45"/>
      <c r="B732" s="46"/>
      <c r="C732" s="46"/>
    </row>
    <row r="733" spans="1:3" ht="21">
      <c r="A733" s="45"/>
      <c r="B733" s="46"/>
      <c r="C733" s="46"/>
    </row>
    <row r="734" spans="1:3" ht="21">
      <c r="A734" s="45"/>
      <c r="B734" s="46"/>
      <c r="C734" s="46"/>
    </row>
    <row r="735" spans="1:3" ht="21">
      <c r="A735" s="45"/>
      <c r="B735" s="46"/>
      <c r="C735" s="46"/>
    </row>
    <row r="736" spans="1:3" ht="21">
      <c r="A736" s="45"/>
      <c r="B736" s="46"/>
      <c r="C736" s="46"/>
    </row>
    <row r="737" spans="1:3" ht="21">
      <c r="A737" s="45"/>
      <c r="B737" s="46"/>
      <c r="C737" s="46"/>
    </row>
    <row r="738" spans="1:3" ht="21">
      <c r="A738" s="45"/>
      <c r="B738" s="46"/>
      <c r="C738" s="46"/>
    </row>
    <row r="739" spans="1:3" ht="21">
      <c r="A739" s="45"/>
      <c r="B739" s="46"/>
      <c r="C739" s="46"/>
    </row>
    <row r="740" spans="1:3" ht="21">
      <c r="A740" s="45"/>
      <c r="B740" s="46"/>
      <c r="C740" s="46"/>
    </row>
    <row r="741" spans="1:3" ht="21">
      <c r="A741" s="45"/>
      <c r="B741" s="46"/>
      <c r="C741" s="46"/>
    </row>
    <row r="742" spans="1:3" ht="21">
      <c r="A742" s="45"/>
      <c r="B742" s="46"/>
      <c r="C742" s="46"/>
    </row>
    <row r="743" spans="1:3" ht="21">
      <c r="A743" s="45"/>
      <c r="B743" s="46"/>
      <c r="C743" s="46"/>
    </row>
    <row r="744" spans="1:3" ht="21">
      <c r="A744" s="45"/>
      <c r="B744" s="46"/>
      <c r="C744" s="46"/>
    </row>
    <row r="745" spans="1:3" ht="21">
      <c r="A745" s="45"/>
      <c r="B745" s="46"/>
      <c r="C745" s="46"/>
    </row>
    <row r="746" spans="1:3" ht="21">
      <c r="A746" s="45"/>
      <c r="B746" s="46"/>
      <c r="C746" s="46"/>
    </row>
    <row r="747" spans="1:3" ht="21">
      <c r="A747" s="45"/>
      <c r="B747" s="46"/>
      <c r="C747" s="46"/>
    </row>
    <row r="748" spans="1:3" ht="21">
      <c r="A748" s="45"/>
      <c r="B748" s="46"/>
      <c r="C748" s="46"/>
    </row>
    <row r="749" spans="1:3" ht="21">
      <c r="A749" s="45"/>
      <c r="B749" s="46"/>
      <c r="C749" s="46"/>
    </row>
    <row r="750" spans="1:3" ht="21">
      <c r="A750" s="45"/>
      <c r="B750" s="46"/>
      <c r="C750" s="46"/>
    </row>
    <row r="751" spans="1:3" ht="21">
      <c r="A751" s="45"/>
      <c r="B751" s="46"/>
      <c r="C751" s="46"/>
    </row>
    <row r="752" spans="1:3" ht="21">
      <c r="A752" s="45"/>
      <c r="B752" s="46"/>
      <c r="C752" s="46"/>
    </row>
    <row r="753" spans="1:3" ht="21">
      <c r="A753" s="45"/>
      <c r="B753" s="46"/>
      <c r="C753" s="46"/>
    </row>
    <row r="754" spans="1:3" ht="21">
      <c r="A754" s="45"/>
      <c r="B754" s="46"/>
      <c r="C754" s="46"/>
    </row>
    <row r="755" spans="1:3" ht="21">
      <c r="A755" s="45"/>
      <c r="B755" s="46"/>
      <c r="C755" s="46"/>
    </row>
    <row r="756" spans="1:3" ht="21">
      <c r="A756" s="45"/>
      <c r="B756" s="46"/>
      <c r="C756" s="46"/>
    </row>
    <row r="757" spans="1:3" ht="21">
      <c r="A757" s="45"/>
      <c r="B757" s="46"/>
      <c r="C757" s="46"/>
    </row>
    <row r="758" spans="1:3" ht="21">
      <c r="A758" s="45"/>
      <c r="B758" s="46"/>
      <c r="C758" s="46"/>
    </row>
    <row r="759" spans="1:3" ht="21">
      <c r="A759" s="45"/>
      <c r="B759" s="46"/>
      <c r="C759" s="46"/>
    </row>
    <row r="760" spans="1:3" ht="21">
      <c r="A760" s="45"/>
      <c r="B760" s="46"/>
      <c r="C760" s="46"/>
    </row>
    <row r="761" spans="1:3" ht="21">
      <c r="A761" s="45"/>
      <c r="B761" s="46"/>
      <c r="C761" s="46"/>
    </row>
    <row r="762" spans="1:3" ht="21">
      <c r="A762" s="45"/>
      <c r="B762" s="46"/>
      <c r="C762" s="46"/>
    </row>
    <row r="763" spans="1:3" ht="21">
      <c r="A763" s="45"/>
      <c r="B763" s="46"/>
      <c r="C763" s="46"/>
    </row>
    <row r="764" spans="1:3" ht="21">
      <c r="A764" s="45"/>
      <c r="B764" s="46"/>
      <c r="C764" s="46"/>
    </row>
    <row r="765" spans="1:3" ht="21">
      <c r="A765" s="45"/>
      <c r="B765" s="46"/>
      <c r="C765" s="46"/>
    </row>
    <row r="766" spans="1:3" ht="21">
      <c r="A766" s="45"/>
      <c r="B766" s="46"/>
      <c r="C766" s="46"/>
    </row>
    <row r="767" spans="1:3" ht="21">
      <c r="A767" s="45"/>
      <c r="B767" s="46"/>
      <c r="C767" s="46"/>
    </row>
    <row r="768" spans="1:3" ht="21">
      <c r="A768" s="45"/>
      <c r="B768" s="46"/>
      <c r="C768" s="46"/>
    </row>
    <row r="769" spans="1:3" ht="21">
      <c r="A769" s="45"/>
      <c r="B769" s="46"/>
      <c r="C769" s="46"/>
    </row>
    <row r="770" spans="1:3" ht="21">
      <c r="A770" s="45"/>
      <c r="B770" s="46"/>
      <c r="C770" s="46"/>
    </row>
    <row r="771" spans="1:3" ht="21">
      <c r="A771" s="45"/>
      <c r="B771" s="46"/>
      <c r="C771" s="46"/>
    </row>
    <row r="772" spans="1:3" ht="21">
      <c r="A772" s="45"/>
      <c r="B772" s="46"/>
      <c r="C772" s="46"/>
    </row>
    <row r="773" spans="1:3" ht="21">
      <c r="A773" s="45"/>
      <c r="B773" s="46"/>
      <c r="C773" s="46"/>
    </row>
    <row r="774" spans="1:3" ht="21">
      <c r="A774" s="45"/>
      <c r="B774" s="46"/>
      <c r="C774" s="46"/>
    </row>
    <row r="775" spans="1:3" ht="21">
      <c r="A775" s="45"/>
      <c r="B775" s="46"/>
      <c r="C775" s="46"/>
    </row>
    <row r="776" spans="1:3" ht="21">
      <c r="A776" s="45"/>
      <c r="B776" s="46"/>
      <c r="C776" s="46"/>
    </row>
    <row r="777" spans="1:3" ht="21">
      <c r="A777" s="45"/>
      <c r="B777" s="46"/>
      <c r="C777" s="46"/>
    </row>
    <row r="778" spans="1:3" ht="21">
      <c r="A778" s="45"/>
      <c r="B778" s="46"/>
      <c r="C778" s="46"/>
    </row>
    <row r="779" spans="1:3" ht="21">
      <c r="A779" s="45"/>
      <c r="B779" s="46"/>
      <c r="C779" s="46"/>
    </row>
    <row r="780" spans="1:3" ht="21">
      <c r="A780" s="45"/>
      <c r="B780" s="46"/>
      <c r="C780" s="46"/>
    </row>
    <row r="781" spans="1:3" ht="21">
      <c r="A781" s="45"/>
      <c r="B781" s="46"/>
      <c r="C781" s="46"/>
    </row>
    <row r="782" spans="1:3" ht="21">
      <c r="A782" s="45"/>
      <c r="B782" s="46"/>
      <c r="C782" s="46"/>
    </row>
    <row r="783" spans="1:3" ht="21">
      <c r="A783" s="45"/>
      <c r="B783" s="46"/>
      <c r="C783" s="46"/>
    </row>
    <row r="784" spans="1:3" ht="21">
      <c r="A784" s="45"/>
      <c r="B784" s="46"/>
      <c r="C784" s="46"/>
    </row>
    <row r="785" spans="1:3" ht="21">
      <c r="A785" s="45"/>
      <c r="B785" s="46"/>
      <c r="C785" s="46"/>
    </row>
    <row r="786" spans="1:3" ht="21">
      <c r="A786" s="45"/>
      <c r="B786" s="46"/>
      <c r="C786" s="46"/>
    </row>
    <row r="787" spans="1:3" ht="21">
      <c r="A787" s="45"/>
      <c r="B787" s="46"/>
      <c r="C787" s="46"/>
    </row>
    <row r="788" spans="1:3" ht="21">
      <c r="A788" s="45"/>
      <c r="B788" s="46"/>
      <c r="C788" s="46"/>
    </row>
    <row r="789" spans="1:3" ht="21">
      <c r="A789" s="45"/>
      <c r="B789" s="46"/>
      <c r="C789" s="46"/>
    </row>
    <row r="790" spans="1:3" ht="21">
      <c r="A790" s="45"/>
      <c r="B790" s="46"/>
      <c r="C790" s="46"/>
    </row>
    <row r="791" spans="1:3" ht="21">
      <c r="A791" s="45"/>
      <c r="B791" s="46"/>
      <c r="C791" s="46"/>
    </row>
    <row r="792" spans="1:3" ht="21">
      <c r="A792" s="45"/>
      <c r="B792" s="46"/>
      <c r="C792" s="46"/>
    </row>
    <row r="793" spans="1:3" ht="21">
      <c r="A793" s="45"/>
      <c r="B793" s="46"/>
      <c r="C793" s="46"/>
    </row>
    <row r="794" spans="1:3" ht="21">
      <c r="A794" s="45"/>
      <c r="B794" s="46"/>
      <c r="C794" s="46"/>
    </row>
    <row r="795" spans="1:3" ht="21">
      <c r="A795" s="45"/>
      <c r="B795" s="46"/>
      <c r="C795" s="46"/>
    </row>
    <row r="796" spans="1:3" ht="21">
      <c r="A796" s="45"/>
      <c r="B796" s="46"/>
      <c r="C796" s="46"/>
    </row>
    <row r="797" spans="1:3" ht="21">
      <c r="A797" s="45"/>
      <c r="B797" s="46"/>
      <c r="C797" s="46"/>
    </row>
    <row r="798" spans="1:3" ht="21">
      <c r="A798" s="45"/>
      <c r="B798" s="46"/>
      <c r="C798" s="46"/>
    </row>
    <row r="799" spans="1:3" ht="21">
      <c r="A799" s="45"/>
      <c r="B799" s="46"/>
      <c r="C799" s="46"/>
    </row>
    <row r="800" spans="1:3" ht="21">
      <c r="A800" s="45"/>
      <c r="B800" s="46"/>
      <c r="C800" s="46"/>
    </row>
    <row r="801" spans="1:3" ht="21">
      <c r="A801" s="45"/>
      <c r="B801" s="46"/>
      <c r="C801" s="46"/>
    </row>
    <row r="802" spans="1:3" ht="21">
      <c r="A802" s="45"/>
      <c r="B802" s="46"/>
      <c r="C802" s="46"/>
    </row>
    <row r="803" spans="1:3" ht="21">
      <c r="A803" s="45"/>
      <c r="B803" s="46"/>
      <c r="C803" s="46"/>
    </row>
    <row r="804" spans="1:3" ht="21">
      <c r="A804" s="45"/>
      <c r="B804" s="46"/>
      <c r="C804" s="46"/>
    </row>
    <row r="805" spans="1:3" ht="21">
      <c r="A805" s="45"/>
      <c r="B805" s="46"/>
      <c r="C805" s="46"/>
    </row>
    <row r="806" spans="1:3" ht="21">
      <c r="A806" s="45"/>
      <c r="B806" s="46"/>
      <c r="C806" s="46"/>
    </row>
    <row r="807" spans="1:3" ht="21">
      <c r="A807" s="45"/>
      <c r="B807" s="46"/>
      <c r="C807" s="46"/>
    </row>
    <row r="808" spans="1:3" ht="21">
      <c r="A808" s="45"/>
      <c r="B808" s="46"/>
      <c r="C808" s="46"/>
    </row>
    <row r="809" spans="1:3" ht="21">
      <c r="A809" s="45"/>
      <c r="B809" s="46"/>
      <c r="C809" s="46"/>
    </row>
    <row r="810" spans="1:3" ht="21">
      <c r="A810" s="45"/>
      <c r="B810" s="46"/>
      <c r="C810" s="46"/>
    </row>
    <row r="811" spans="1:3" ht="21">
      <c r="A811" s="45"/>
      <c r="B811" s="46"/>
      <c r="C811" s="46"/>
    </row>
    <row r="812" spans="1:3" ht="21">
      <c r="A812" s="45"/>
      <c r="B812" s="46"/>
      <c r="C812" s="46"/>
    </row>
    <row r="813" spans="1:3" ht="21">
      <c r="A813" s="45"/>
      <c r="B813" s="46"/>
      <c r="C813" s="46"/>
    </row>
    <row r="814" spans="1:3" ht="21">
      <c r="A814" s="45"/>
      <c r="B814" s="46"/>
      <c r="C814" s="46"/>
    </row>
    <row r="815" spans="1:3" ht="21">
      <c r="A815" s="45"/>
      <c r="B815" s="46"/>
      <c r="C815" s="46"/>
    </row>
    <row r="816" spans="1:3" ht="21">
      <c r="A816" s="45"/>
      <c r="B816" s="46"/>
      <c r="C816" s="46"/>
    </row>
    <row r="817" spans="1:3" ht="21">
      <c r="A817" s="45"/>
      <c r="B817" s="46"/>
      <c r="C817" s="46"/>
    </row>
    <row r="818" spans="1:3" ht="21">
      <c r="A818" s="45"/>
      <c r="B818" s="46"/>
      <c r="C818" s="46"/>
    </row>
    <row r="819" spans="1:3" ht="21">
      <c r="A819" s="45"/>
      <c r="B819" s="46"/>
      <c r="C819" s="46"/>
    </row>
    <row r="820" spans="1:3" ht="21">
      <c r="A820" s="45"/>
      <c r="B820" s="46"/>
      <c r="C820" s="46"/>
    </row>
    <row r="821" spans="1:3" ht="21">
      <c r="A821" s="45"/>
      <c r="B821" s="46"/>
      <c r="C821" s="46"/>
    </row>
    <row r="822" spans="1:3" ht="21">
      <c r="A822" s="45"/>
      <c r="B822" s="46"/>
      <c r="C822" s="46"/>
    </row>
    <row r="823" spans="1:3" ht="21">
      <c r="A823" s="45"/>
      <c r="B823" s="46"/>
      <c r="C823" s="46"/>
    </row>
    <row r="824" spans="1:3" ht="21">
      <c r="A824" s="45"/>
      <c r="B824" s="46"/>
      <c r="C824" s="46"/>
    </row>
    <row r="825" spans="1:3" ht="21">
      <c r="A825" s="45"/>
      <c r="B825" s="46"/>
      <c r="C825" s="46"/>
    </row>
    <row r="826" spans="1:3" ht="21">
      <c r="A826" s="45"/>
      <c r="B826" s="46"/>
      <c r="C826" s="46"/>
    </row>
    <row r="827" spans="1:3" ht="21">
      <c r="A827" s="45"/>
      <c r="B827" s="46"/>
      <c r="C827" s="46"/>
    </row>
    <row r="828" spans="1:3" ht="21">
      <c r="A828" s="45"/>
      <c r="B828" s="46"/>
      <c r="C828" s="46"/>
    </row>
    <row r="829" spans="1:3" ht="21">
      <c r="A829" s="45"/>
      <c r="B829" s="46"/>
      <c r="C829" s="46"/>
    </row>
    <row r="830" spans="1:3" ht="21">
      <c r="A830" s="45"/>
      <c r="B830" s="46"/>
      <c r="C830" s="46"/>
    </row>
    <row r="831" spans="1:3" ht="21">
      <c r="A831" s="45"/>
      <c r="B831" s="46"/>
      <c r="C831" s="46"/>
    </row>
    <row r="832" spans="1:3" ht="21">
      <c r="A832" s="45"/>
      <c r="B832" s="46"/>
      <c r="C832" s="46"/>
    </row>
    <row r="833" spans="1:3" ht="21">
      <c r="A833" s="45"/>
      <c r="B833" s="46"/>
      <c r="C833" s="46"/>
    </row>
    <row r="834" spans="1:3" ht="21">
      <c r="A834" s="45"/>
      <c r="B834" s="46"/>
      <c r="C834" s="46"/>
    </row>
    <row r="835" spans="1:3" ht="21">
      <c r="A835" s="45"/>
      <c r="B835" s="46"/>
      <c r="C835" s="46"/>
    </row>
    <row r="836" spans="1:3" ht="21">
      <c r="A836" s="45"/>
      <c r="B836" s="46"/>
      <c r="C836" s="46"/>
    </row>
    <row r="837" spans="1:3" ht="21">
      <c r="A837" s="45"/>
      <c r="B837" s="46"/>
      <c r="C837" s="46"/>
    </row>
    <row r="838" spans="1:3" ht="21">
      <c r="A838" s="45"/>
      <c r="B838" s="46"/>
      <c r="C838" s="46"/>
    </row>
    <row r="839" spans="1:3" ht="21">
      <c r="A839" s="45"/>
      <c r="B839" s="46"/>
      <c r="C839" s="46"/>
    </row>
    <row r="840" spans="1:3" ht="21">
      <c r="A840" s="45"/>
      <c r="B840" s="46"/>
      <c r="C840" s="46"/>
    </row>
    <row r="841" spans="1:3" ht="21">
      <c r="A841" s="45"/>
      <c r="B841" s="46"/>
      <c r="C841" s="46"/>
    </row>
    <row r="842" spans="1:3" ht="21">
      <c r="A842" s="45"/>
      <c r="B842" s="46"/>
      <c r="C842" s="46"/>
    </row>
    <row r="843" spans="1:3" ht="21">
      <c r="A843" s="45"/>
      <c r="B843" s="46"/>
      <c r="C843" s="46"/>
    </row>
    <row r="844" spans="1:3" ht="21">
      <c r="A844" s="45"/>
      <c r="B844" s="46"/>
      <c r="C844" s="46"/>
    </row>
    <row r="845" spans="1:3" ht="21">
      <c r="A845" s="45"/>
      <c r="B845" s="46"/>
      <c r="C845" s="46"/>
    </row>
    <row r="846" spans="1:3" ht="21">
      <c r="A846" s="45"/>
      <c r="B846" s="46"/>
      <c r="C846" s="46"/>
    </row>
    <row r="847" spans="1:3" ht="21">
      <c r="A847" s="45"/>
      <c r="B847" s="46"/>
      <c r="C847" s="46"/>
    </row>
    <row r="848" spans="1:3" ht="21">
      <c r="A848" s="45"/>
      <c r="B848" s="46"/>
      <c r="C848" s="46"/>
    </row>
    <row r="849" spans="1:3" ht="21">
      <c r="A849" s="45"/>
      <c r="B849" s="46"/>
      <c r="C849" s="46"/>
    </row>
    <row r="850" spans="1:3" ht="21">
      <c r="A850" s="45"/>
      <c r="B850" s="46"/>
      <c r="C850" s="46"/>
    </row>
    <row r="851" spans="1:3" ht="21">
      <c r="A851" s="45"/>
      <c r="B851" s="46"/>
      <c r="C851" s="46"/>
    </row>
    <row r="852" spans="1:3" ht="21">
      <c r="A852" s="45"/>
      <c r="B852" s="46"/>
      <c r="C852" s="46"/>
    </row>
    <row r="853" spans="1:3" ht="21">
      <c r="A853" s="45"/>
      <c r="B853" s="46"/>
      <c r="C853" s="46"/>
    </row>
    <row r="854" spans="1:3" ht="21">
      <c r="A854" s="45"/>
      <c r="B854" s="46"/>
      <c r="C854" s="46"/>
    </row>
    <row r="855" spans="1:3" ht="21">
      <c r="A855" s="45"/>
      <c r="B855" s="46"/>
      <c r="C855" s="46"/>
    </row>
    <row r="856" spans="1:3" ht="21">
      <c r="A856" s="45"/>
      <c r="B856" s="46"/>
      <c r="C856" s="46"/>
    </row>
    <row r="857" spans="1:3" ht="21">
      <c r="A857" s="45"/>
      <c r="B857" s="46"/>
      <c r="C857" s="46"/>
    </row>
    <row r="858" spans="1:3" ht="21">
      <c r="A858" s="45"/>
      <c r="B858" s="46"/>
      <c r="C858" s="46"/>
    </row>
    <row r="859" spans="1:3" ht="21">
      <c r="A859" s="45"/>
      <c r="B859" s="46"/>
      <c r="C859" s="46"/>
    </row>
    <row r="860" spans="1:3" ht="21">
      <c r="A860" s="45"/>
      <c r="B860" s="46"/>
      <c r="C860" s="46"/>
    </row>
    <row r="861" spans="1:3" ht="21">
      <c r="A861" s="45"/>
      <c r="B861" s="46"/>
      <c r="C861" s="46"/>
    </row>
    <row r="862" spans="1:3" ht="21">
      <c r="A862" s="45"/>
      <c r="B862" s="46"/>
      <c r="C862" s="46"/>
    </row>
    <row r="863" spans="1:3" ht="21">
      <c r="A863" s="45"/>
      <c r="B863" s="46"/>
      <c r="C863" s="46"/>
    </row>
    <row r="864" spans="1:3" ht="21">
      <c r="A864" s="45"/>
      <c r="B864" s="46"/>
      <c r="C864" s="46"/>
    </row>
    <row r="865" spans="1:3" ht="21">
      <c r="A865" s="45"/>
      <c r="B865" s="46"/>
      <c r="C865" s="46"/>
    </row>
  </sheetData>
  <mergeCells count="9">
    <mergeCell ref="D1:E1"/>
    <mergeCell ref="D2:E2"/>
    <mergeCell ref="A2:A3"/>
    <mergeCell ref="B2:B3"/>
    <mergeCell ref="C2:C3"/>
    <mergeCell ref="A98:A99"/>
    <mergeCell ref="B98:B99"/>
    <mergeCell ref="C98:C99"/>
    <mergeCell ref="D98:E98"/>
  </mergeCells>
  <printOptions/>
  <pageMargins left="0.59" right="0.29" top="0.13" bottom="0.35" header="0.12" footer="0.23"/>
  <pageSetup horizontalDpi="600" verticalDpi="600" orientation="portrait" paperSize="9" scale="49" r:id="rId1"/>
  <rowBreaks count="1" manualBreakCount="1">
    <brk id="9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</dc:creator>
  <cp:keywords/>
  <dc:description/>
  <cp:lastModifiedBy>chiara</cp:lastModifiedBy>
  <cp:lastPrinted>2014-05-08T10:53:21Z</cp:lastPrinted>
  <dcterms:created xsi:type="dcterms:W3CDTF">2014-05-05T10:54:15Z</dcterms:created>
  <dcterms:modified xsi:type="dcterms:W3CDTF">2014-05-08T10:57:36Z</dcterms:modified>
  <cp:category/>
  <cp:version/>
  <cp:contentType/>
  <cp:contentStatus/>
</cp:coreProperties>
</file>